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tabRatio="607" firstSheet="6" activeTab="9"/>
  </bookViews>
  <sheets>
    <sheet name="封面" sheetId="1" r:id="rId1"/>
    <sheet name="目录" sheetId="2" r:id="rId2"/>
    <sheet name="2020年全县收入-1" sheetId="3" r:id="rId3"/>
    <sheet name="2020年全县支出-2" sheetId="4" r:id="rId4"/>
    <sheet name="2020年民生支出-" sheetId="5" r:id="rId5"/>
    <sheet name="2020年阿合奇县转移支付资金情况表" sheetId="6" r:id="rId6"/>
    <sheet name="2021年全县收入" sheetId="7" r:id="rId7"/>
    <sheet name="2021年全县支出-6" sheetId="8" r:id="rId8"/>
    <sheet name="地方政府债务限额、余额情况表" sheetId="9" r:id="rId9"/>
    <sheet name="2021年本级收支明细-表9" sheetId="10" r:id="rId10"/>
  </sheets>
  <definedNames>
    <definedName name="_xlnm.Print_Titles" localSheetId="9">'2021年本级收支明细-表9'!$1:$4</definedName>
  </definedNames>
  <calcPr fullCalcOnLoad="1"/>
</workbook>
</file>

<file path=xl/sharedStrings.xml><?xml version="1.0" encoding="utf-8"?>
<sst xmlns="http://schemas.openxmlformats.org/spreadsheetml/2006/main" count="593" uniqueCount="453">
  <si>
    <t>附件1：</t>
  </si>
  <si>
    <t>阿合奇县2020年财政预算执行情况</t>
  </si>
  <si>
    <t>与2021年财政预算（草案）</t>
  </si>
  <si>
    <t>阿合奇县财政局</t>
  </si>
  <si>
    <t>目    录</t>
  </si>
  <si>
    <t xml:space="preserve">一、2020年阿合奇县一般公共预算收入情况 …… …… … … … （1） </t>
  </si>
  <si>
    <t>二、2020年阿合奇县一般公共预算支出情况 … …… … … … …（2）</t>
  </si>
  <si>
    <t>三、2020年阿合奇县民生支出情况表  … … … … … … … … （3）</t>
  </si>
  <si>
    <t>四、2020年阿合奇县转移支付资金情况表…… … … … … … …（4）</t>
  </si>
  <si>
    <t>五、2021年阿合奇县一般公共预算收入安排情况 … … …  …   （5）</t>
  </si>
  <si>
    <t>六、2021年阿合奇县一般公共预算支出安排情况 … … … … … （6）</t>
  </si>
  <si>
    <t>七、2021年阿合奇县一般公共预算收支安排明细 … … … … … （7）</t>
  </si>
  <si>
    <t>八、地方政府债务限额、余额情况表… … … … … … … …   （8）</t>
  </si>
  <si>
    <t>表一：2020年阿合奇县一般公共预算收入情况</t>
  </si>
  <si>
    <t>单位:万元</t>
  </si>
  <si>
    <t>项    目</t>
  </si>
  <si>
    <t>2019年完成数</t>
  </si>
  <si>
    <t>2020年完成数</t>
  </si>
  <si>
    <t>比上年增（减）%</t>
  </si>
  <si>
    <t>一、税收收入小计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</si>
  <si>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</si>
  <si>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</si>
  <si>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</si>
  <si>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</si>
  <si>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</si>
  <si>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</si>
  <si>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</si>
  <si>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</si>
  <si>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</si>
  <si>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</si>
  <si>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</si>
  <si>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</si>
  <si>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</si>
  <si>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资源税</t>
  </si>
  <si>
    <t>二、非税收入小计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</si>
  <si>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</si>
  <si>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</si>
  <si>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</si>
  <si>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</si>
  <si>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 国有资源（资产）有偿使用收入</t>
  </si>
  <si>
    <t xml:space="preserve">    其他收入</t>
  </si>
  <si>
    <t xml:space="preserve">    捐赠收入</t>
  </si>
  <si>
    <t xml:space="preserve">    政府性住房基金收入</t>
  </si>
  <si>
    <t>一般公共预算收入合计</t>
  </si>
  <si>
    <t>表二：2020年阿合奇县一般公共预算支出情况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</si>
  <si>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</si>
  <si>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</si>
  <si>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</si>
  <si>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</si>
  <si>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</si>
  <si>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</si>
  <si>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</si>
  <si>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</si>
  <si>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</si>
  <si>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</si>
  <si>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</si>
  <si>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</si>
  <si>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</si>
  <si>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</si>
  <si>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</si>
  <si>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</si>
  <si>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</si>
  <si>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</si>
  <si>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十九、灾害防治及应急管理支出</t>
  </si>
  <si>
    <t>二十、粮油物资储备支出</t>
  </si>
  <si>
    <t>二十一、预备费</t>
  </si>
  <si>
    <t>二十二、债务付息支出</t>
  </si>
  <si>
    <t>二十三、其他支出</t>
  </si>
  <si>
    <t>二十四、债务发行费用支出</t>
  </si>
  <si>
    <t>一般公共预算支出合计</t>
  </si>
  <si>
    <t>表三：2020年阿合奇县民生支出情况表</t>
  </si>
  <si>
    <t>单位：万元</t>
  </si>
  <si>
    <t>增长额</t>
  </si>
  <si>
    <t>增长%</t>
  </si>
  <si>
    <t>2019年占公共预算支出%</t>
  </si>
  <si>
    <t>2020年占一般预算支出%</t>
  </si>
  <si>
    <t>一、公共安全支出</t>
  </si>
  <si>
    <t>二、教育支出</t>
  </si>
  <si>
    <t>三、科学技术支出</t>
  </si>
  <si>
    <t>四、文化旅游体育与传媒        支出</t>
  </si>
  <si>
    <t>五、社会保障和就业支出</t>
  </si>
  <si>
    <t>六、卫生健康支出</t>
  </si>
  <si>
    <t>七、节能环保支出</t>
  </si>
  <si>
    <t>八、城乡社区支出</t>
  </si>
  <si>
    <t>九、农林水支出</t>
  </si>
  <si>
    <t>十、交通运输支出</t>
  </si>
  <si>
    <t>十一、商业服务业等支出</t>
  </si>
  <si>
    <t>十二、自然资源海洋气象等支出</t>
  </si>
  <si>
    <t>十三、住房保障支出</t>
  </si>
  <si>
    <t>十四、粮油物资储备支出</t>
  </si>
  <si>
    <t>十五、灾害防治及应急管理支出</t>
  </si>
  <si>
    <t>民生支出合计</t>
  </si>
  <si>
    <t>表四：2020年阿合奇县转移支付资金情况表</t>
  </si>
  <si>
    <t>项      目</t>
  </si>
  <si>
    <t>2019年决算数</t>
  </si>
  <si>
    <t>2020年较2019年增长%</t>
  </si>
  <si>
    <t>上级补助收入合计</t>
  </si>
  <si>
    <t>其中：一般性转移支付收入</t>
  </si>
  <si>
    <t>增值税税收返还收入</t>
  </si>
  <si>
    <t>增值税“五五分享”税收返还收入</t>
  </si>
  <si>
    <t>所得税基数返还收入</t>
  </si>
  <si>
    <t>体制补助收入</t>
  </si>
  <si>
    <t>均衡性转移支付收入</t>
  </si>
  <si>
    <t>县级基本财力保障机制奖补资金收入</t>
  </si>
  <si>
    <t>结算补助收入</t>
  </si>
  <si>
    <t>基层公检法司转移支付收入</t>
  </si>
  <si>
    <t>城乡义务教育转移支付收入</t>
  </si>
  <si>
    <t>城乡居民医疗保险转移支付收入</t>
  </si>
  <si>
    <t>基本养老金转移支付收入</t>
  </si>
  <si>
    <t>农村综合改革转移支付收入</t>
  </si>
  <si>
    <t>产粮（油）大县奖励资金收入</t>
  </si>
  <si>
    <t>重点生态功能区转移支付收入</t>
  </si>
  <si>
    <t>固定数额补助收入</t>
  </si>
  <si>
    <t>民族地区转移支付收入</t>
  </si>
  <si>
    <t>边境地区转移支付收入</t>
  </si>
  <si>
    <t>贫困地区转移支付收入</t>
  </si>
  <si>
    <t>一般公共服务共同财政事权转移支付收入</t>
  </si>
  <si>
    <t>国防共同财政事权转移支付收入</t>
  </si>
  <si>
    <t>公共安全共同财政事权转移支付收入</t>
  </si>
  <si>
    <t>教育共同财政事权转移支付收入</t>
  </si>
  <si>
    <t>社会保障和就业共同财政事权转移支付收入</t>
  </si>
  <si>
    <t>医疗卫生共同财政事权转移支付收入</t>
  </si>
  <si>
    <t>农林水共同财政事权转移支付收入</t>
  </si>
  <si>
    <t>住房保障共同财政事权转移支付收入</t>
  </si>
  <si>
    <t>文化旅游体育与传媒共同财政事权转移支付收入</t>
  </si>
  <si>
    <t>节能环保共同财政事权转移支付收入</t>
  </si>
  <si>
    <t>交通运输共同财政事权转移支付收入</t>
  </si>
  <si>
    <t>灾害防治及应急管理共同财政事权转移支付收入</t>
  </si>
  <si>
    <t>其他一般性转移支付收入</t>
  </si>
  <si>
    <t>其中：专项转移支付收入</t>
  </si>
  <si>
    <t>债务转贷收入</t>
  </si>
  <si>
    <t xml:space="preserve">   再融资债券</t>
  </si>
  <si>
    <t xml:space="preserve">   新增债券</t>
  </si>
  <si>
    <t>表五：2021年阿合奇县一般公共预算收入安排情况</t>
  </si>
  <si>
    <t>2021年预算数</t>
  </si>
  <si>
    <t>一、税收收入</t>
  </si>
  <si>
    <t>二、非税收入</t>
  </si>
  <si>
    <t xml:space="preserve">    国有资源（资产）有偿使用收入</t>
  </si>
  <si>
    <t>表六：2021年阿合奇县一般公共预算支出安排情况</t>
  </si>
  <si>
    <t>二十二、地方政府一般债务还本支出</t>
  </si>
  <si>
    <t>二十二、地方政府一般债务付息支出</t>
  </si>
  <si>
    <t>表八：地方政府债务限额、余额情况表</t>
  </si>
  <si>
    <t>截至月份：2020年12月</t>
  </si>
  <si>
    <t>单位：亿元</t>
  </si>
  <si>
    <t>区域</t>
  </si>
  <si>
    <t>2020年财政部下达债务限额</t>
  </si>
  <si>
    <t>2019年末债务余额</t>
  </si>
  <si>
    <t>2020年12月底债务余额</t>
  </si>
  <si>
    <t>2020年限额与2020年12月债务余额差值</t>
  </si>
  <si>
    <t>小计</t>
  </si>
  <si>
    <t>一般债务</t>
  </si>
  <si>
    <t>专项债务</t>
  </si>
  <si>
    <t xml:space="preserve">专项债务 </t>
  </si>
  <si>
    <t>阿合奇县</t>
  </si>
  <si>
    <t>表七：2021年阿合奇县一般公共预算收支安排明细</t>
  </si>
  <si>
    <t>收   入</t>
  </si>
  <si>
    <t>支   出</t>
  </si>
  <si>
    <t>项     目</t>
  </si>
  <si>
    <t>预算数</t>
  </si>
  <si>
    <t>一</t>
  </si>
  <si>
    <t>税收收入</t>
  </si>
  <si>
    <t>一般公共服务支出</t>
  </si>
  <si>
    <t xml:space="preserve">  增值税</t>
  </si>
  <si>
    <t xml:space="preserve">  人大事务</t>
  </si>
  <si>
    <t xml:space="preserve">  企业所得税</t>
  </si>
  <si>
    <t xml:space="preserve">      行政运行</t>
  </si>
  <si>
    <t xml:space="preserve">  个人所得税</t>
  </si>
  <si>
    <t xml:space="preserve">      事业运行</t>
  </si>
  <si>
    <t xml:space="preserve">  城市维护建设税</t>
  </si>
  <si>
    <t xml:space="preserve">      其他人大事务支出</t>
  </si>
  <si>
    <t xml:space="preserve">  印花税</t>
  </si>
  <si>
    <t xml:space="preserve">  政协事务</t>
  </si>
  <si>
    <t xml:space="preserve">  房产税</t>
  </si>
  <si>
    <t xml:space="preserve">  城镇土地使用税</t>
  </si>
  <si>
    <t xml:space="preserve">      政协会议</t>
  </si>
  <si>
    <t xml:space="preserve">  车船税</t>
  </si>
  <si>
    <t xml:space="preserve">      其他政协事务支出</t>
  </si>
  <si>
    <t xml:space="preserve">  耕地占用税</t>
  </si>
  <si>
    <t xml:space="preserve">  政府办公厅（室）及相关机构事务</t>
  </si>
  <si>
    <t xml:space="preserve">  契税</t>
  </si>
  <si>
    <t xml:space="preserve">  资源税</t>
  </si>
  <si>
    <t xml:space="preserve">      机关服务</t>
  </si>
  <si>
    <t xml:space="preserve">  土地增值税</t>
  </si>
  <si>
    <t xml:space="preserve">      信访事务</t>
  </si>
  <si>
    <t>二</t>
  </si>
  <si>
    <t>非税收入小计</t>
  </si>
  <si>
    <t xml:space="preserve">      其他政府办公厅（室）及相关机构事务支出</t>
  </si>
  <si>
    <t xml:space="preserve">  专项收入</t>
  </si>
  <si>
    <t xml:space="preserve">  发展与改革事务</t>
  </si>
  <si>
    <t xml:space="preserve">  行政事业性收费收入</t>
  </si>
  <si>
    <t xml:space="preserve">  罚没收入</t>
  </si>
  <si>
    <t xml:space="preserve">  国有资源（资产）有偿使用收入</t>
  </si>
  <si>
    <t xml:space="preserve">  统计信息事务</t>
  </si>
  <si>
    <t xml:space="preserve">  其他收入</t>
  </si>
  <si>
    <t xml:space="preserve">      专项普查活动</t>
  </si>
  <si>
    <t xml:space="preserve">      其他统计信息事务支出</t>
  </si>
  <si>
    <t xml:space="preserve">  财政事务</t>
  </si>
  <si>
    <t xml:space="preserve">      其他财政事务支出</t>
  </si>
  <si>
    <t xml:space="preserve">  税收事务</t>
  </si>
  <si>
    <t xml:space="preserve">      其他税收事务支出</t>
  </si>
  <si>
    <t xml:space="preserve">  审计事务</t>
  </si>
  <si>
    <t>行政运行</t>
  </si>
  <si>
    <t>事业运行</t>
  </si>
  <si>
    <t>其他审计事务支出</t>
  </si>
  <si>
    <t xml:space="preserve">  纪检监察事务</t>
  </si>
  <si>
    <t>其他纪检监察事务支出</t>
  </si>
  <si>
    <t xml:space="preserve">  档案事务</t>
  </si>
  <si>
    <t>档案馆</t>
  </si>
  <si>
    <t>其他档案事务支出</t>
  </si>
  <si>
    <t xml:space="preserve">  民主党派及工商联事务</t>
  </si>
  <si>
    <t>群众团体事务</t>
  </si>
  <si>
    <t>其他群众团体事务支出</t>
  </si>
  <si>
    <t>党委办公厅（室）及相关机构事务</t>
  </si>
  <si>
    <t>其他党委办公厅（室）及相关机构事务支出</t>
  </si>
  <si>
    <t>组织事务</t>
  </si>
  <si>
    <t>其他组织事务支出</t>
  </si>
  <si>
    <t>宣传事务</t>
  </si>
  <si>
    <t>其他宣传事务支出</t>
  </si>
  <si>
    <t>统战事务</t>
  </si>
  <si>
    <t>其他统战事务支出</t>
  </si>
  <si>
    <t>宗教事务</t>
  </si>
  <si>
    <t>其他共产党事务支出</t>
  </si>
  <si>
    <t>网信事务</t>
  </si>
  <si>
    <t xml:space="preserve">  行政运行</t>
  </si>
  <si>
    <t>其他网信事务支出</t>
  </si>
  <si>
    <t>市场监督管理事务</t>
  </si>
  <si>
    <t>其他市场监督管理事务</t>
  </si>
  <si>
    <t>公共安全支出</t>
  </si>
  <si>
    <t>公安</t>
  </si>
  <si>
    <t>其他公安支出</t>
  </si>
  <si>
    <t>检察</t>
  </si>
  <si>
    <t>检察监督</t>
  </si>
  <si>
    <t>其他检察支出</t>
  </si>
  <si>
    <t>法院</t>
  </si>
  <si>
    <t>其他法院支出</t>
  </si>
  <si>
    <t>司法</t>
  </si>
  <si>
    <t>法律援助</t>
  </si>
  <si>
    <t>其他司法支出</t>
  </si>
  <si>
    <t>其他公共安全支出</t>
  </si>
  <si>
    <t>三</t>
  </si>
  <si>
    <t>教育支出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</si>
  <si>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</si>
  <si>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</si>
  <si>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</si>
  <si>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</si>
  <si>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</si>
  <si>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</si>
  <si>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其他普通教育支出</t>
  </si>
  <si>
    <t>职业教育</t>
  </si>
  <si>
    <t>中等职业教育</t>
  </si>
  <si>
    <t>技校教育</t>
  </si>
  <si>
    <t>其他职业教育支出</t>
  </si>
  <si>
    <t>进修及培训</t>
  </si>
  <si>
    <t>干部教育</t>
  </si>
  <si>
    <t>四</t>
  </si>
  <si>
    <t>科学技术支出</t>
  </si>
  <si>
    <t>科学技术管理事务</t>
  </si>
  <si>
    <t>其他科学技术管理事务支出</t>
  </si>
  <si>
    <t>五</t>
  </si>
  <si>
    <t>文化旅游体育与传媒支出</t>
  </si>
  <si>
    <t>文化和旅游</t>
  </si>
  <si>
    <t>图书馆</t>
  </si>
  <si>
    <t>艺术表演团体</t>
  </si>
  <si>
    <t>群众文化</t>
  </si>
  <si>
    <t>文化创作与保护</t>
  </si>
  <si>
    <t>文化和旅游市场管理</t>
  </si>
  <si>
    <t>其他文化和旅游支出</t>
  </si>
  <si>
    <t>文物</t>
  </si>
  <si>
    <t>文物保护</t>
  </si>
  <si>
    <t>体育</t>
  </si>
  <si>
    <t>群众体育</t>
  </si>
  <si>
    <t>新闻出版电影</t>
  </si>
  <si>
    <t>电影</t>
  </si>
  <si>
    <t>其他新闻出版电影支出</t>
  </si>
  <si>
    <t>广播电视</t>
  </si>
  <si>
    <t>传输发射</t>
  </si>
  <si>
    <t>广播电视事务</t>
  </si>
  <si>
    <t>六</t>
  </si>
  <si>
    <t>社会保障和就业支出</t>
  </si>
  <si>
    <t>人力资源和社会保障管理事务</t>
  </si>
  <si>
    <t>社会保险经办机构</t>
  </si>
  <si>
    <t>其他人力资源和社会保障管理事务支出</t>
  </si>
  <si>
    <t>民政管理事务</t>
  </si>
  <si>
    <t>其他民政管理事务支出</t>
  </si>
  <si>
    <t>行政事业单位离退休</t>
  </si>
  <si>
    <t xml:space="preserve">      离退休人员管理机构</t>
  </si>
  <si>
    <t xml:space="preserve">      其他行政事业单位离退休支出</t>
  </si>
  <si>
    <t xml:space="preserve">      机关事业单位基本养老保险缴费支出</t>
  </si>
  <si>
    <t>行政单位离退休</t>
  </si>
  <si>
    <t xml:space="preserve">  对机关事业单位职业年金缴费支出</t>
  </si>
  <si>
    <t>就业补助</t>
  </si>
  <si>
    <t>其他就业补助支出</t>
  </si>
  <si>
    <t>退役安置</t>
  </si>
  <si>
    <r>
      <t xml:space="preserve">  </t>
    </r>
    <r>
      <rPr>
        <sz val="10"/>
        <rFont val="仿宋_GB2312"/>
        <family val="3"/>
      </rPr>
      <t>军队转业干部安置</t>
    </r>
  </si>
  <si>
    <t>其他退役安置支出</t>
  </si>
  <si>
    <t>社会福利</t>
  </si>
  <si>
    <t>社会福利事业单位</t>
  </si>
  <si>
    <t>其他社会福利支出</t>
  </si>
  <si>
    <t>残疾人事业</t>
  </si>
  <si>
    <t>其他残疾人事业支出</t>
  </si>
  <si>
    <t>红十字事业</t>
  </si>
  <si>
    <t>临时救助</t>
  </si>
  <si>
    <t>临时救助支出</t>
  </si>
  <si>
    <t xml:space="preserve">    退役军人管理事务</t>
  </si>
  <si>
    <t>其他退役军人事务管理支出</t>
  </si>
  <si>
    <t xml:space="preserve">    抚恤</t>
  </si>
  <si>
    <t>伤残抚恤</t>
  </si>
  <si>
    <t>死亡抚恤</t>
  </si>
  <si>
    <t xml:space="preserve">    财政对基本养老保险基金的补助</t>
  </si>
  <si>
    <t>财政对城乡居民基本养老保险基金的补助</t>
  </si>
  <si>
    <t xml:space="preserve">    最低生活保障</t>
  </si>
  <si>
    <t>城市最低生活保障（2081901）</t>
  </si>
  <si>
    <t>农村最低生活保障（2081902）</t>
  </si>
  <si>
    <t>七</t>
  </si>
  <si>
    <t>卫生健康支出</t>
  </si>
  <si>
    <t>卫生健康管理事务</t>
  </si>
  <si>
    <t>其他卫生健康管理事务支出</t>
  </si>
  <si>
    <t>公立医院</t>
  </si>
  <si>
    <t>综合医院</t>
  </si>
  <si>
    <t>基层医疗卫生机构</t>
  </si>
  <si>
    <t>乡镇卫生院</t>
  </si>
  <si>
    <t>公共卫生</t>
  </si>
  <si>
    <t>疾病预防控制机构</t>
  </si>
  <si>
    <t>妇幼保健机构</t>
  </si>
  <si>
    <t>重大公共卫生专项</t>
  </si>
  <si>
    <t>突发公共卫生事件应急处理</t>
  </si>
  <si>
    <t>其他公共卫生支出</t>
  </si>
  <si>
    <t>计划生育事务</t>
  </si>
  <si>
    <t>计划生育机构</t>
  </si>
  <si>
    <t>其他计划生育事务支出</t>
  </si>
  <si>
    <t xml:space="preserve">    医疗保障管理事务</t>
  </si>
  <si>
    <t>其他医疗保障管理事务支出</t>
  </si>
  <si>
    <t>其他卫生健康支出</t>
  </si>
  <si>
    <t xml:space="preserve">    财政对基本医疗保险基金的补助</t>
  </si>
  <si>
    <t>财政对城乡居民医疗保险基金的补助</t>
  </si>
  <si>
    <t xml:space="preserve">    医疗救助</t>
  </si>
  <si>
    <t>城乡医疗救助</t>
  </si>
  <si>
    <t>八</t>
  </si>
  <si>
    <t>节能环保支出</t>
  </si>
  <si>
    <t>环境保护管理事务</t>
  </si>
  <si>
    <t>其他环境保护管理事务支出</t>
  </si>
  <si>
    <t>其他环境监测与监察支出</t>
  </si>
  <si>
    <t xml:space="preserve">    污染防治</t>
  </si>
  <si>
    <t>其他污染防治</t>
  </si>
  <si>
    <t xml:space="preserve">    自然生态保护</t>
  </si>
  <si>
    <t>生态保护</t>
  </si>
  <si>
    <t>其他自然生态保护支出</t>
  </si>
  <si>
    <t xml:space="preserve">    退耕还林还草</t>
  </si>
  <si>
    <t>退耕现金</t>
  </si>
  <si>
    <t>其他退耕还林还草</t>
  </si>
  <si>
    <t>九</t>
  </si>
  <si>
    <t>城乡社区支出</t>
  </si>
  <si>
    <t>城乡社区管理事务</t>
  </si>
  <si>
    <t>机关服务</t>
  </si>
  <si>
    <t>其他城乡社区管理事务支出</t>
  </si>
  <si>
    <t xml:space="preserve">    其他城乡社区支出</t>
  </si>
  <si>
    <t>其他城乡社会事务支出</t>
  </si>
  <si>
    <t>十</t>
  </si>
  <si>
    <t>农林水支出</t>
  </si>
  <si>
    <t>农业</t>
  </si>
  <si>
    <t>行政运行（农业）</t>
  </si>
  <si>
    <t>事业运行（农业）</t>
  </si>
  <si>
    <t>病虫害控制</t>
  </si>
  <si>
    <t>对高校毕业生到基层任职补助</t>
  </si>
  <si>
    <t>其他农业支出</t>
  </si>
  <si>
    <t>农业资源保护修复与利用</t>
  </si>
  <si>
    <t>林业和草原</t>
  </si>
  <si>
    <t>事业机构</t>
  </si>
  <si>
    <t>森林生态效益补偿</t>
  </si>
  <si>
    <t>执法与监督</t>
  </si>
  <si>
    <t>湿地保护</t>
  </si>
  <si>
    <t>林业草原防灾减灾</t>
  </si>
  <si>
    <t>其他林业和草原支出</t>
  </si>
  <si>
    <t>水利</t>
  </si>
  <si>
    <t>水质检测</t>
  </si>
  <si>
    <t>其他水利支出</t>
  </si>
  <si>
    <t>水利工程建设</t>
  </si>
  <si>
    <t>水土保护</t>
  </si>
  <si>
    <t>农田水利</t>
  </si>
  <si>
    <t>扶贫</t>
  </si>
  <si>
    <t>扶贫事业机构</t>
  </si>
  <si>
    <t>其他扶贫支出</t>
  </si>
  <si>
    <t>农村基础设施建设</t>
  </si>
  <si>
    <t>生产发展</t>
  </si>
  <si>
    <t>扶贫贷款奖补与贴息</t>
  </si>
  <si>
    <t>农村综合改革</t>
  </si>
  <si>
    <t>对村集体经济组织的补助</t>
  </si>
  <si>
    <t>普惠金融发展支出</t>
  </si>
  <si>
    <t>农业保险保费补贴</t>
  </si>
  <si>
    <t>十一</t>
  </si>
  <si>
    <t>交通运输支出</t>
  </si>
  <si>
    <t>公路水路运输</t>
  </si>
  <si>
    <t>其他公路水路运输支出</t>
  </si>
  <si>
    <t xml:space="preserve">    车辆购置税支出</t>
  </si>
  <si>
    <t>车辆购置税用于公路等基础设施建设支出</t>
  </si>
  <si>
    <t>十二</t>
  </si>
  <si>
    <t>商业服务业等支出</t>
  </si>
  <si>
    <t>商业流通事务</t>
  </si>
  <si>
    <t>其他商业流动事务支出</t>
  </si>
  <si>
    <t>十三</t>
  </si>
  <si>
    <t>自然资源海洋气象等支出</t>
  </si>
  <si>
    <t>上级补助收入</t>
  </si>
  <si>
    <t>自然资源事务</t>
  </si>
  <si>
    <t xml:space="preserve">  返还性性收入</t>
  </si>
  <si>
    <t xml:space="preserve">    增值税税收返还收入</t>
  </si>
  <si>
    <t xml:space="preserve">     增值税“五五分享”税收返还收入</t>
  </si>
  <si>
    <t>自然资源规划及管理</t>
  </si>
  <si>
    <t xml:space="preserve">    所得税基数返还收入</t>
  </si>
  <si>
    <t>其他自然资源事务支出</t>
  </si>
  <si>
    <t xml:space="preserve">  体制补助收入</t>
  </si>
  <si>
    <t xml:space="preserve">     气象事务</t>
  </si>
  <si>
    <t xml:space="preserve">  均衡性转移支付补助收入</t>
  </si>
  <si>
    <t xml:space="preserve"> 气象服务</t>
  </si>
  <si>
    <t xml:space="preserve">  固定数额补助收入</t>
  </si>
  <si>
    <t>十四</t>
  </si>
  <si>
    <t>灾害防治及应急管理支出</t>
  </si>
  <si>
    <t xml:space="preserve">  县级基本财力保障机制奖补资金收入</t>
  </si>
  <si>
    <t xml:space="preserve">    应急管理事务</t>
  </si>
  <si>
    <t xml:space="preserve">  结算补助收入</t>
  </si>
  <si>
    <t xml:space="preserve">      应急管理</t>
  </si>
  <si>
    <t xml:space="preserve">  重点生态功能区转移支付收入</t>
  </si>
  <si>
    <t xml:space="preserve">  边境地区转移支付补助收入</t>
  </si>
  <si>
    <t xml:space="preserve">      其他应急管理支出</t>
  </si>
  <si>
    <t xml:space="preserve">  基本养老金转移支付收入</t>
  </si>
  <si>
    <t xml:space="preserve">    消防事务</t>
  </si>
  <si>
    <t xml:space="preserve">  城乡居民医疗保险转移支付收入</t>
  </si>
  <si>
    <t xml:space="preserve">      消防应急救援</t>
  </si>
  <si>
    <t xml:space="preserve">  义务教育等转移支付收入</t>
  </si>
  <si>
    <t xml:space="preserve">    地震事务</t>
  </si>
  <si>
    <t xml:space="preserve">  基层公检法司转移支付收入</t>
  </si>
  <si>
    <t xml:space="preserve">      地震事业机构</t>
  </si>
  <si>
    <t xml:space="preserve">  农村综合改革转移支付收入</t>
  </si>
  <si>
    <t>十五</t>
  </si>
  <si>
    <t>住房保障支出</t>
  </si>
  <si>
    <t xml:space="preserve">  产粮（油）大县奖励资金收入</t>
  </si>
  <si>
    <t xml:space="preserve">    保障性安居工程支出</t>
  </si>
  <si>
    <t xml:space="preserve">     棚户区改造</t>
  </si>
  <si>
    <t xml:space="preserve">     农村危房改造</t>
  </si>
  <si>
    <t>十六</t>
  </si>
  <si>
    <t>其他支出</t>
  </si>
  <si>
    <t>十七</t>
  </si>
  <si>
    <t>地方一般债务还本支出</t>
  </si>
  <si>
    <t xml:space="preserve">2021年增量资金 </t>
  </si>
  <si>
    <t>十八</t>
  </si>
  <si>
    <t>债务付息支出</t>
  </si>
  <si>
    <t>地方政府一般债务转贷收入</t>
  </si>
  <si>
    <t>十九</t>
  </si>
  <si>
    <t>地方政府一般债务发行费用支出</t>
  </si>
  <si>
    <t>专项转移支付收入</t>
  </si>
  <si>
    <t>二十</t>
  </si>
  <si>
    <t>预备费</t>
  </si>
  <si>
    <t>收入总计</t>
  </si>
  <si>
    <t>支出总计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</si>
</sst>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;;"/>
    <numFmt numFmtId="180" formatCode="_ * #,##0_ ;_ * \-#,##0_ ;_ * &quot;-&quot;??_ ;_ @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sz val="12"/>
      <name val="黑体"/>
      <family val="3"/>
    </font>
    <font>
      <sz val="14"/>
      <name val="宋体"/>
      <family val="0"/>
    </font>
    <font>
      <sz val="22"/>
      <name val="方正小标宋简体"/>
      <family val="0"/>
    </font>
    <font>
      <sz val="14"/>
      <name val="仿宋_GB2312"/>
      <family val="3"/>
    </font>
    <font>
      <sz val="18"/>
      <name val="宋体"/>
      <family val="0"/>
    </font>
    <font>
      <sz val="14"/>
      <name val="黑体"/>
      <family val="3"/>
    </font>
    <font>
      <sz val="24"/>
      <name val="方正小标宋简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6"/>
      <name val="楷体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6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38" fillId="17" borderId="6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5" fillId="22" borderId="0" applyNumberFormat="0" applyBorder="0" applyAlignment="0" applyProtection="0"/>
    <xf numFmtId="0" fontId="37" fillId="16" borderId="8" applyNumberFormat="0" applyAlignment="0" applyProtection="0"/>
    <xf numFmtId="0" fontId="28" fillId="7" borderId="5" applyNumberFormat="0" applyAlignment="0" applyProtection="0"/>
    <xf numFmtId="0" fontId="32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right" vertical="center"/>
    </xf>
    <xf numFmtId="0" fontId="0" fillId="24" borderId="0" xfId="0" applyNumberFormat="1" applyFill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65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179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8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180" fontId="2" fillId="0" borderId="10" xfId="65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 applyProtection="1">
      <alignment horizontal="left" vertical="center" wrapText="1" indent="3"/>
      <protection/>
    </xf>
    <xf numFmtId="176" fontId="2" fillId="0" borderId="10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/>
    </xf>
    <xf numFmtId="179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Alignment="1">
      <alignment horizontal="center" vertical="center"/>
    </xf>
    <xf numFmtId="179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17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65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/>
    </xf>
    <xf numFmtId="179" fontId="2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79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52" applyFont="1" applyFill="1">
      <alignment/>
      <protection/>
    </xf>
    <xf numFmtId="0" fontId="0" fillId="0" borderId="0" xfId="52" applyFont="1" applyFill="1">
      <alignment/>
      <protection/>
    </xf>
    <xf numFmtId="178" fontId="0" fillId="0" borderId="0" xfId="52" applyNumberFormat="1" applyFont="1" applyFill="1">
      <alignment/>
      <protection/>
    </xf>
    <xf numFmtId="0" fontId="0" fillId="0" borderId="0" xfId="52" applyFill="1">
      <alignment/>
      <protection/>
    </xf>
    <xf numFmtId="0" fontId="11" fillId="0" borderId="0" xfId="52" applyNumberFormat="1" applyFont="1" applyFill="1" applyBorder="1" applyAlignment="1" applyProtection="1">
      <alignment vertical="center"/>
      <protection/>
    </xf>
    <xf numFmtId="178" fontId="11" fillId="0" borderId="0" xfId="52" applyNumberFormat="1" applyFont="1" applyFill="1" applyBorder="1" applyAlignment="1" applyProtection="1">
      <alignment vertical="center"/>
      <protection/>
    </xf>
    <xf numFmtId="0" fontId="5" fillId="0" borderId="0" xfId="52" applyNumberFormat="1" applyFont="1" applyFill="1" applyBorder="1" applyAlignment="1" applyProtection="1">
      <alignment horizontal="right" vertical="center"/>
      <protection/>
    </xf>
    <xf numFmtId="0" fontId="12" fillId="0" borderId="10" xfId="52" applyNumberFormat="1" applyFont="1" applyFill="1" applyBorder="1" applyAlignment="1" applyProtection="1">
      <alignment horizontal="center" vertical="center"/>
      <protection/>
    </xf>
    <xf numFmtId="0" fontId="12" fillId="0" borderId="10" xfId="52" applyNumberFormat="1" applyFont="1" applyFill="1" applyBorder="1" applyAlignment="1" applyProtection="1">
      <alignment horizontal="center" vertical="center" wrapText="1"/>
      <protection/>
    </xf>
    <xf numFmtId="178" fontId="12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vertical="center"/>
      <protection/>
    </xf>
    <xf numFmtId="0" fontId="5" fillId="0" borderId="10" xfId="54" applyNumberFormat="1" applyFont="1" applyFill="1" applyBorder="1" applyAlignment="1">
      <alignment horizontal="center" vertical="center"/>
      <protection/>
    </xf>
    <xf numFmtId="10" fontId="5" fillId="0" borderId="10" xfId="52" applyNumberFormat="1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left" vertical="center"/>
      <protection/>
    </xf>
    <xf numFmtId="0" fontId="5" fillId="0" borderId="11" xfId="54" applyNumberFormat="1" applyFont="1" applyFill="1" applyBorder="1" applyAlignment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vertical="center" wrapText="1"/>
      <protection/>
    </xf>
    <xf numFmtId="0" fontId="5" fillId="0" borderId="10" xfId="51" applyNumberFormat="1" applyFont="1" applyFill="1" applyBorder="1" applyAlignment="1">
      <alignment horizontal="center" vertical="center"/>
      <protection/>
    </xf>
    <xf numFmtId="0" fontId="8" fillId="0" borderId="10" xfId="5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52" applyNumberFormat="1" applyFont="1" applyFill="1" applyBorder="1" applyAlignment="1" applyProtection="1">
      <alignment horizontal="center" vertical="center" wrapText="1"/>
      <protection/>
    </xf>
    <xf numFmtId="1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0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76" fontId="8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>
      <alignment horizontal="center" vertical="center"/>
    </xf>
    <xf numFmtId="0" fontId="9" fillId="0" borderId="10" xfId="65" applyNumberFormat="1" applyFont="1" applyFill="1" applyBorder="1" applyAlignment="1">
      <alignment horizontal="center" vertical="center"/>
    </xf>
    <xf numFmtId="0" fontId="5" fillId="0" borderId="10" xfId="65" applyNumberFormat="1" applyFont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44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8" fontId="5" fillId="0" borderId="0" xfId="52" applyNumberFormat="1" applyFont="1" applyFill="1" applyBorder="1" applyAlignment="1" applyProtection="1">
      <alignment horizontal="right" vertical="center"/>
      <protection/>
    </xf>
    <xf numFmtId="178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center" vertical="center"/>
      <protection/>
    </xf>
    <xf numFmtId="0" fontId="8" fillId="0" borderId="10" xfId="65" applyNumberFormat="1" applyFont="1" applyFill="1" applyBorder="1" applyAlignment="1" applyProtection="1">
      <alignment horizontal="center" vertical="center"/>
      <protection/>
    </xf>
    <xf numFmtId="10" fontId="8" fillId="0" borderId="10" xfId="52" applyNumberFormat="1" applyFont="1" applyFill="1" applyBorder="1" applyAlignment="1">
      <alignment horizontal="center" vertical="center"/>
      <protection/>
    </xf>
    <xf numFmtId="0" fontId="0" fillId="0" borderId="0" xfId="52" applyFill="1" applyBorder="1">
      <alignment/>
      <protection/>
    </xf>
    <xf numFmtId="0" fontId="0" fillId="0" borderId="0" xfId="52" applyNumberFormat="1" applyFont="1" applyFill="1" applyBorder="1" applyAlignment="1" applyProtection="1">
      <alignment vertical="center"/>
      <protection/>
    </xf>
    <xf numFmtId="0" fontId="8" fillId="0" borderId="10" xfId="52" applyNumberFormat="1" applyFont="1" applyFill="1" applyBorder="1" applyAlignment="1" applyProtection="1">
      <alignment horizontal="left" vertical="center"/>
      <protection/>
    </xf>
    <xf numFmtId="10" fontId="8" fillId="0" borderId="10" xfId="52" applyNumberFormat="1" applyFont="1" applyFill="1" applyBorder="1" applyAlignment="1" applyProtection="1">
      <alignment horizontal="center" vertical="center"/>
      <protection/>
    </xf>
    <xf numFmtId="43" fontId="0" fillId="0" borderId="0" xfId="52" applyNumberFormat="1" applyFill="1">
      <alignment/>
      <protection/>
    </xf>
    <xf numFmtId="10" fontId="5" fillId="0" borderId="10" xfId="52" applyNumberFormat="1" applyFont="1" applyFill="1" applyBorder="1" applyAlignment="1" applyProtection="1">
      <alignment horizontal="center" vertical="center"/>
      <protection/>
    </xf>
    <xf numFmtId="3" fontId="0" fillId="0" borderId="0" xfId="52" applyNumberFormat="1" applyFill="1">
      <alignment/>
      <protection/>
    </xf>
    <xf numFmtId="0" fontId="2" fillId="0" borderId="10" xfId="52" applyNumberFormat="1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57" fontId="21" fillId="0" borderId="0" xfId="0" applyNumberFormat="1" applyFont="1" applyAlignment="1">
      <alignment horizontal="center" vertical="center"/>
    </xf>
    <xf numFmtId="0" fontId="3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8" fontId="6" fillId="0" borderId="16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常规_2014年预算（人代会）" xfId="51"/>
    <cellStyle name="常规_2014年预算收支预测表-（报人大）" xfId="52"/>
    <cellStyle name="常规_Sheet1" xfId="53"/>
    <cellStyle name="常规_Sheet1_1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千位分隔 2" xfId="66"/>
    <cellStyle name="千位分隔 3" xfId="67"/>
    <cellStyle name="千位分隔 4" xfId="68"/>
    <cellStyle name="Comma [0]" xfId="69"/>
    <cellStyle name="千位分隔[0] 2" xfId="70"/>
    <cellStyle name="千位分隔[0] 3" xfId="71"/>
    <cellStyle name="千位分隔[0] 4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0">
      <selection activeCell="A3" sqref="A3"/>
    </sheetView>
  </sheetViews>
  <sheetFormatPr defaultColWidth="9.00390625" defaultRowHeight="14.25"/>
  <cols>
    <col min="1" max="1" width="79.875" style="0" customWidth="1"/>
  </cols>
  <sheetData>
    <row r="1" ht="78" customHeight="1">
      <c r="A1" s="152" t="s">
        <v>0</v>
      </c>
    </row>
    <row r="2" ht="39" customHeight="1">
      <c r="A2" s="153" t="s">
        <v>1</v>
      </c>
    </row>
    <row r="3" ht="33" customHeight="1">
      <c r="A3" s="154" t="s">
        <v>2</v>
      </c>
    </row>
    <row r="4" ht="31.5">
      <c r="A4" s="155"/>
    </row>
    <row r="17" ht="174.75" customHeight="1"/>
    <row r="18" ht="20.25">
      <c r="A18" s="156"/>
    </row>
    <row r="19" ht="24" customHeight="1">
      <c r="A19" s="157" t="s">
        <v>3</v>
      </c>
    </row>
    <row r="20" ht="27.75" customHeight="1">
      <c r="A20" s="158">
        <v>44166</v>
      </c>
    </row>
  </sheetData>
  <sheetProtection/>
  <printOptions/>
  <pageMargins left="1.1" right="1.02" top="1.46" bottom="1.38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18"/>
  <sheetViews>
    <sheetView showGridLines="0" showZeros="0" tabSelected="1" zoomScalePageLayoutView="0" workbookViewId="0" topLeftCell="A268">
      <selection activeCell="F294" sqref="A268:F294"/>
    </sheetView>
  </sheetViews>
  <sheetFormatPr defaultColWidth="6.875" defaultRowHeight="14.25"/>
  <cols>
    <col min="1" max="1" width="4.125" style="5" customWidth="1"/>
    <col min="2" max="2" width="27.125" style="5" customWidth="1"/>
    <col min="3" max="3" width="7.375" style="6" customWidth="1"/>
    <col min="4" max="4" width="4.75390625" style="5" customWidth="1"/>
    <col min="5" max="5" width="41.375" style="5" customWidth="1"/>
    <col min="6" max="6" width="9.25390625" style="7" customWidth="1"/>
    <col min="7" max="227" width="9.00390625" style="0" customWidth="1"/>
    <col min="228" max="16384" width="6.875" style="5" customWidth="1"/>
  </cols>
  <sheetData>
    <row r="1" spans="1:6" s="1" customFormat="1" ht="24" customHeight="1">
      <c r="A1" s="169" t="s">
        <v>154</v>
      </c>
      <c r="B1" s="169"/>
      <c r="C1" s="169"/>
      <c r="D1" s="169"/>
      <c r="E1" s="169"/>
      <c r="F1" s="170"/>
    </row>
    <row r="2" spans="2:6" s="1" customFormat="1" ht="14.25">
      <c r="B2" s="8"/>
      <c r="C2" s="9"/>
      <c r="D2" s="8"/>
      <c r="E2" s="171" t="s">
        <v>71</v>
      </c>
      <c r="F2" s="172"/>
    </row>
    <row r="3" spans="1:256" s="2" customFormat="1" ht="15.75" customHeight="1">
      <c r="A3" s="10"/>
      <c r="B3" s="173" t="s">
        <v>155</v>
      </c>
      <c r="C3" s="173"/>
      <c r="D3" s="173" t="s">
        <v>156</v>
      </c>
      <c r="E3" s="173"/>
      <c r="F3" s="173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3" customFormat="1" ht="15.75" customHeight="1">
      <c r="A4" s="12"/>
      <c r="B4" s="13" t="s">
        <v>157</v>
      </c>
      <c r="C4" s="14" t="s">
        <v>158</v>
      </c>
      <c r="D4" s="13"/>
      <c r="E4" s="13" t="s">
        <v>157</v>
      </c>
      <c r="F4" s="15" t="s">
        <v>158</v>
      </c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6" s="4" customFormat="1" ht="15.75" customHeight="1">
      <c r="A5" s="11" t="s">
        <v>159</v>
      </c>
      <c r="B5" s="16" t="s">
        <v>160</v>
      </c>
      <c r="C5" s="17">
        <f>SUM(C6:C17)</f>
        <v>8400</v>
      </c>
      <c r="D5" s="174" t="s">
        <v>159</v>
      </c>
      <c r="E5" s="18" t="s">
        <v>161</v>
      </c>
      <c r="F5" s="19">
        <f>F6+F10+F14+F20+F23+F28+F34+F38+F41+F45+F47+F50+F54+F57+F60+F64+F68+F72+F32</f>
        <v>23842</v>
      </c>
    </row>
    <row r="6" spans="1:6" s="4" customFormat="1" ht="15.75" customHeight="1">
      <c r="A6" s="20"/>
      <c r="B6" s="21" t="s">
        <v>162</v>
      </c>
      <c r="C6" s="22">
        <v>4627</v>
      </c>
      <c r="D6" s="175"/>
      <c r="E6" s="23" t="s">
        <v>163</v>
      </c>
      <c r="F6" s="19">
        <f>F7+F8+F9</f>
        <v>439</v>
      </c>
    </row>
    <row r="7" spans="1:6" s="4" customFormat="1" ht="15.75" customHeight="1">
      <c r="A7" s="20"/>
      <c r="B7" s="24" t="s">
        <v>164</v>
      </c>
      <c r="C7" s="22">
        <v>350</v>
      </c>
      <c r="D7" s="175"/>
      <c r="E7" s="25" t="s">
        <v>165</v>
      </c>
      <c r="F7" s="22">
        <v>409</v>
      </c>
    </row>
    <row r="8" spans="1:6" s="4" customFormat="1" ht="15.75" customHeight="1">
      <c r="A8" s="20"/>
      <c r="B8" s="24" t="s">
        <v>166</v>
      </c>
      <c r="C8" s="22">
        <v>370</v>
      </c>
      <c r="D8" s="175"/>
      <c r="E8" s="25" t="s">
        <v>167</v>
      </c>
      <c r="F8" s="26">
        <v>20</v>
      </c>
    </row>
    <row r="9" spans="1:6" s="4" customFormat="1" ht="15.75" customHeight="1">
      <c r="A9" s="20"/>
      <c r="B9" s="24" t="s">
        <v>168</v>
      </c>
      <c r="C9" s="22">
        <v>420</v>
      </c>
      <c r="D9" s="175"/>
      <c r="E9" s="25" t="s">
        <v>169</v>
      </c>
      <c r="F9" s="26">
        <v>10</v>
      </c>
    </row>
    <row r="10" spans="1:6" s="4" customFormat="1" ht="15.75" customHeight="1">
      <c r="A10" s="20"/>
      <c r="B10" s="24" t="s">
        <v>170</v>
      </c>
      <c r="C10" s="22">
        <v>55</v>
      </c>
      <c r="D10" s="175"/>
      <c r="E10" s="23" t="s">
        <v>171</v>
      </c>
      <c r="F10" s="19">
        <f>F11+F12+F13</f>
        <v>424</v>
      </c>
    </row>
    <row r="11" spans="1:6" s="4" customFormat="1" ht="15.75" customHeight="1">
      <c r="A11" s="20"/>
      <c r="B11" s="24" t="s">
        <v>172</v>
      </c>
      <c r="C11" s="22">
        <v>180</v>
      </c>
      <c r="D11" s="175"/>
      <c r="E11" s="25" t="s">
        <v>165</v>
      </c>
      <c r="F11" s="26">
        <v>399</v>
      </c>
    </row>
    <row r="12" spans="1:6" s="4" customFormat="1" ht="15.75" customHeight="1">
      <c r="A12" s="20"/>
      <c r="B12" s="27" t="s">
        <v>173</v>
      </c>
      <c r="C12" s="22">
        <v>28</v>
      </c>
      <c r="D12" s="175"/>
      <c r="E12" s="25" t="s">
        <v>174</v>
      </c>
      <c r="F12" s="26"/>
    </row>
    <row r="13" spans="1:6" s="4" customFormat="1" ht="15.75" customHeight="1">
      <c r="A13" s="20"/>
      <c r="B13" s="27" t="s">
        <v>175</v>
      </c>
      <c r="C13" s="22">
        <v>165</v>
      </c>
      <c r="D13" s="175"/>
      <c r="E13" s="25" t="s">
        <v>176</v>
      </c>
      <c r="F13" s="26">
        <v>25</v>
      </c>
    </row>
    <row r="14" spans="1:6" s="4" customFormat="1" ht="15.75" customHeight="1">
      <c r="A14" s="20"/>
      <c r="B14" s="27" t="s">
        <v>177</v>
      </c>
      <c r="C14" s="22">
        <v>2000</v>
      </c>
      <c r="D14" s="175"/>
      <c r="E14" s="23" t="s">
        <v>178</v>
      </c>
      <c r="F14" s="19">
        <f>F15+F16+F17+F18+F19</f>
        <v>12834</v>
      </c>
    </row>
    <row r="15" spans="1:6" s="4" customFormat="1" ht="15.75" customHeight="1">
      <c r="A15" s="20"/>
      <c r="B15" s="27" t="s">
        <v>179</v>
      </c>
      <c r="C15" s="22">
        <v>130</v>
      </c>
      <c r="D15" s="175"/>
      <c r="E15" s="25" t="s">
        <v>165</v>
      </c>
      <c r="F15" s="26">
        <v>11417</v>
      </c>
    </row>
    <row r="16" spans="1:6" s="4" customFormat="1" ht="15.75" customHeight="1">
      <c r="A16" s="20"/>
      <c r="B16" s="28" t="s">
        <v>180</v>
      </c>
      <c r="C16" s="29">
        <v>20</v>
      </c>
      <c r="D16" s="175"/>
      <c r="E16" s="25" t="s">
        <v>181</v>
      </c>
      <c r="F16" s="26">
        <v>110</v>
      </c>
    </row>
    <row r="17" spans="1:6" s="4" customFormat="1" ht="15.75" customHeight="1">
      <c r="A17" s="20"/>
      <c r="B17" s="28" t="s">
        <v>182</v>
      </c>
      <c r="C17" s="29">
        <v>55</v>
      </c>
      <c r="D17" s="175"/>
      <c r="E17" s="25" t="s">
        <v>183</v>
      </c>
      <c r="F17" s="26"/>
    </row>
    <row r="18" spans="1:6" s="4" customFormat="1" ht="15.75" customHeight="1">
      <c r="A18" s="20"/>
      <c r="B18" s="12"/>
      <c r="D18" s="175"/>
      <c r="E18" s="25" t="s">
        <v>167</v>
      </c>
      <c r="F18" s="26">
        <v>918</v>
      </c>
    </row>
    <row r="19" spans="1:6" s="4" customFormat="1" ht="15.75" customHeight="1">
      <c r="A19" s="11" t="s">
        <v>184</v>
      </c>
      <c r="B19" s="30" t="s">
        <v>185</v>
      </c>
      <c r="C19" s="17">
        <f>C20+C21+C22+C23+C32</f>
        <v>2400</v>
      </c>
      <c r="D19" s="175"/>
      <c r="E19" s="25" t="s">
        <v>186</v>
      </c>
      <c r="F19" s="26">
        <v>389</v>
      </c>
    </row>
    <row r="20" spans="1:6" s="4" customFormat="1" ht="15.75" customHeight="1">
      <c r="A20" s="20"/>
      <c r="B20" s="31" t="s">
        <v>187</v>
      </c>
      <c r="C20" s="32">
        <v>350</v>
      </c>
      <c r="D20" s="175"/>
      <c r="E20" s="23" t="s">
        <v>188</v>
      </c>
      <c r="F20" s="19">
        <f>SUM(F21:F22)</f>
        <v>540</v>
      </c>
    </row>
    <row r="21" spans="1:6" s="4" customFormat="1" ht="15.75" customHeight="1">
      <c r="A21" s="20"/>
      <c r="B21" s="33" t="s">
        <v>189</v>
      </c>
      <c r="C21" s="32">
        <v>150</v>
      </c>
      <c r="D21" s="175"/>
      <c r="E21" s="25" t="s">
        <v>165</v>
      </c>
      <c r="F21" s="26">
        <v>474</v>
      </c>
    </row>
    <row r="22" spans="1:6" s="4" customFormat="1" ht="15.75" customHeight="1">
      <c r="A22" s="20"/>
      <c r="B22" s="31" t="s">
        <v>190</v>
      </c>
      <c r="C22" s="32">
        <v>1013</v>
      </c>
      <c r="D22" s="175"/>
      <c r="E22" s="25" t="s">
        <v>167</v>
      </c>
      <c r="F22" s="26">
        <v>66</v>
      </c>
    </row>
    <row r="23" spans="1:6" s="4" customFormat="1" ht="15.75" customHeight="1">
      <c r="A23" s="20"/>
      <c r="B23" s="33" t="s">
        <v>191</v>
      </c>
      <c r="C23" s="32">
        <v>887</v>
      </c>
      <c r="D23" s="175"/>
      <c r="E23" s="23" t="s">
        <v>192</v>
      </c>
      <c r="F23" s="19">
        <f>SUM(F24:F27)</f>
        <v>240</v>
      </c>
    </row>
    <row r="24" spans="1:6" s="4" customFormat="1" ht="15.75" customHeight="1">
      <c r="A24" s="20"/>
      <c r="B24" s="31" t="s">
        <v>193</v>
      </c>
      <c r="C24" s="34"/>
      <c r="D24" s="175"/>
      <c r="E24" s="25" t="s">
        <v>165</v>
      </c>
      <c r="F24" s="26">
        <v>164</v>
      </c>
    </row>
    <row r="25" spans="1:6" s="4" customFormat="1" ht="15.75" customHeight="1">
      <c r="A25" s="12"/>
      <c r="B25" s="12"/>
      <c r="C25" s="12"/>
      <c r="D25" s="175"/>
      <c r="E25" s="25" t="s">
        <v>167</v>
      </c>
      <c r="F25" s="26">
        <v>54</v>
      </c>
    </row>
    <row r="26" spans="1:6" s="4" customFormat="1" ht="15.75" customHeight="1">
      <c r="A26" s="12"/>
      <c r="B26" s="35" t="s">
        <v>43</v>
      </c>
      <c r="C26" s="17">
        <f>C5+C19</f>
        <v>10800</v>
      </c>
      <c r="D26" s="175"/>
      <c r="E26" s="25" t="s">
        <v>194</v>
      </c>
      <c r="F26" s="26"/>
    </row>
    <row r="27" spans="1:6" s="4" customFormat="1" ht="15.75" customHeight="1">
      <c r="A27" s="12"/>
      <c r="B27" s="12"/>
      <c r="C27" s="12"/>
      <c r="D27" s="175"/>
      <c r="E27" s="25" t="s">
        <v>195</v>
      </c>
      <c r="F27" s="26">
        <v>22</v>
      </c>
    </row>
    <row r="28" spans="1:6" s="4" customFormat="1" ht="15.75" customHeight="1">
      <c r="A28" s="12"/>
      <c r="B28" s="12"/>
      <c r="C28" s="12"/>
      <c r="D28" s="175"/>
      <c r="E28" s="23" t="s">
        <v>196</v>
      </c>
      <c r="F28" s="19">
        <f>SUM(F29:F31)</f>
        <v>1189</v>
      </c>
    </row>
    <row r="29" spans="1:6" s="4" customFormat="1" ht="15.75" customHeight="1">
      <c r="A29" s="12"/>
      <c r="B29" s="12"/>
      <c r="C29" s="12"/>
      <c r="D29" s="175"/>
      <c r="E29" s="25" t="s">
        <v>165</v>
      </c>
      <c r="F29" s="26">
        <v>456</v>
      </c>
    </row>
    <row r="30" spans="1:6" s="4" customFormat="1" ht="15.75" customHeight="1">
      <c r="A30" s="20"/>
      <c r="B30" s="12"/>
      <c r="C30" s="12"/>
      <c r="D30" s="175"/>
      <c r="E30" s="25" t="s">
        <v>167</v>
      </c>
      <c r="F30" s="26">
        <v>580</v>
      </c>
    </row>
    <row r="31" spans="1:6" s="4" customFormat="1" ht="15.75" customHeight="1">
      <c r="A31" s="20"/>
      <c r="B31" s="12"/>
      <c r="C31" s="12"/>
      <c r="D31" s="175"/>
      <c r="E31" s="25" t="s">
        <v>197</v>
      </c>
      <c r="F31" s="26">
        <v>153</v>
      </c>
    </row>
    <row r="32" spans="1:6" s="4" customFormat="1" ht="15.75" customHeight="1">
      <c r="A32" s="20"/>
      <c r="B32" s="12"/>
      <c r="C32" s="36"/>
      <c r="D32" s="175"/>
      <c r="E32" s="23" t="s">
        <v>198</v>
      </c>
      <c r="F32" s="19">
        <f>F33</f>
        <v>20</v>
      </c>
    </row>
    <row r="33" spans="1:6" s="4" customFormat="1" ht="15.75" customHeight="1">
      <c r="A33" s="20"/>
      <c r="B33" s="12"/>
      <c r="C33" s="36"/>
      <c r="D33" s="175"/>
      <c r="E33" s="25" t="s">
        <v>199</v>
      </c>
      <c r="F33" s="26">
        <v>20</v>
      </c>
    </row>
    <row r="34" spans="1:6" s="4" customFormat="1" ht="15.75" customHeight="1">
      <c r="A34" s="20"/>
      <c r="B34" s="12"/>
      <c r="C34" s="36"/>
      <c r="D34" s="175"/>
      <c r="E34" s="23" t="s">
        <v>200</v>
      </c>
      <c r="F34" s="19">
        <f>SUM(F35:F37)</f>
        <v>444</v>
      </c>
    </row>
    <row r="35" spans="1:6" s="4" customFormat="1" ht="15.75" customHeight="1">
      <c r="A35" s="20"/>
      <c r="B35" s="12"/>
      <c r="C35" s="37"/>
      <c r="D35" s="175"/>
      <c r="E35" s="38" t="s">
        <v>201</v>
      </c>
      <c r="F35" s="26">
        <v>229</v>
      </c>
    </row>
    <row r="36" spans="1:6" s="4" customFormat="1" ht="15.75" customHeight="1">
      <c r="A36" s="12"/>
      <c r="B36" s="12"/>
      <c r="C36" s="39"/>
      <c r="D36" s="175"/>
      <c r="E36" s="38" t="s">
        <v>202</v>
      </c>
      <c r="F36" s="26">
        <v>15</v>
      </c>
    </row>
    <row r="37" spans="1:6" s="4" customFormat="1" ht="15.75" customHeight="1">
      <c r="A37" s="12"/>
      <c r="B37" s="12"/>
      <c r="C37" s="39"/>
      <c r="D37" s="175"/>
      <c r="E37" s="38" t="s">
        <v>203</v>
      </c>
      <c r="F37" s="26">
        <v>200</v>
      </c>
    </row>
    <row r="38" spans="1:6" s="4" customFormat="1" ht="15.75" customHeight="1">
      <c r="A38" s="12"/>
      <c r="B38" s="12"/>
      <c r="C38" s="39"/>
      <c r="D38" s="175"/>
      <c r="E38" s="23" t="s">
        <v>204</v>
      </c>
      <c r="F38" s="19">
        <f>SUM(F39:F40)</f>
        <v>1934</v>
      </c>
    </row>
    <row r="39" spans="1:6" s="4" customFormat="1" ht="15.75" customHeight="1">
      <c r="A39" s="12"/>
      <c r="B39" s="12"/>
      <c r="C39" s="39"/>
      <c r="D39" s="175"/>
      <c r="E39" s="38" t="s">
        <v>201</v>
      </c>
      <c r="F39" s="26">
        <v>1885</v>
      </c>
    </row>
    <row r="40" spans="1:6" s="4" customFormat="1" ht="15.75" customHeight="1">
      <c r="A40" s="12"/>
      <c r="B40" s="12"/>
      <c r="C40" s="39"/>
      <c r="D40" s="175"/>
      <c r="E40" s="38" t="s">
        <v>205</v>
      </c>
      <c r="F40" s="26">
        <v>49</v>
      </c>
    </row>
    <row r="41" spans="1:6" s="4" customFormat="1" ht="15.75" customHeight="1">
      <c r="A41" s="12"/>
      <c r="B41" s="40"/>
      <c r="C41" s="39"/>
      <c r="D41" s="175"/>
      <c r="E41" s="23" t="s">
        <v>206</v>
      </c>
      <c r="F41" s="19">
        <f>SUM(F42:F44)</f>
        <v>185</v>
      </c>
    </row>
    <row r="42" spans="1:6" s="4" customFormat="1" ht="15.75" customHeight="1">
      <c r="A42" s="12"/>
      <c r="B42" s="40"/>
      <c r="C42" s="39"/>
      <c r="D42" s="175"/>
      <c r="E42" s="38" t="s">
        <v>201</v>
      </c>
      <c r="F42" s="26"/>
    </row>
    <row r="43" spans="1:6" s="4" customFormat="1" ht="15.75" customHeight="1">
      <c r="A43" s="12"/>
      <c r="B43" s="40"/>
      <c r="C43" s="39"/>
      <c r="D43" s="175"/>
      <c r="E43" s="38" t="s">
        <v>207</v>
      </c>
      <c r="F43" s="26">
        <v>150</v>
      </c>
    </row>
    <row r="44" spans="1:6" s="4" customFormat="1" ht="15.75" customHeight="1">
      <c r="A44" s="12"/>
      <c r="B44" s="40"/>
      <c r="C44" s="39"/>
      <c r="D44" s="175"/>
      <c r="E44" s="38" t="s">
        <v>208</v>
      </c>
      <c r="F44" s="26">
        <v>35</v>
      </c>
    </row>
    <row r="45" spans="1:6" s="4" customFormat="1" ht="15.75" customHeight="1">
      <c r="A45" s="12"/>
      <c r="B45" s="40"/>
      <c r="C45" s="39"/>
      <c r="D45" s="175"/>
      <c r="E45" s="23" t="s">
        <v>209</v>
      </c>
      <c r="F45" s="19">
        <f>SUM(F46)</f>
        <v>89</v>
      </c>
    </row>
    <row r="46" spans="1:6" s="4" customFormat="1" ht="15.75" customHeight="1">
      <c r="A46" s="12"/>
      <c r="B46" s="40"/>
      <c r="C46" s="39"/>
      <c r="D46" s="175"/>
      <c r="E46" s="38" t="s">
        <v>201</v>
      </c>
      <c r="F46" s="26">
        <v>89</v>
      </c>
    </row>
    <row r="47" spans="1:6" s="4" customFormat="1" ht="15.75" customHeight="1">
      <c r="A47" s="12"/>
      <c r="B47" s="40"/>
      <c r="C47" s="39"/>
      <c r="D47" s="175"/>
      <c r="E47" s="41" t="s">
        <v>210</v>
      </c>
      <c r="F47" s="19">
        <f>SUM(F48:F49)</f>
        <v>514</v>
      </c>
    </row>
    <row r="48" spans="1:6" s="4" customFormat="1" ht="15.75" customHeight="1">
      <c r="A48" s="12"/>
      <c r="B48" s="40"/>
      <c r="C48" s="39"/>
      <c r="D48" s="175"/>
      <c r="E48" s="38" t="s">
        <v>201</v>
      </c>
      <c r="F48" s="26">
        <v>386</v>
      </c>
    </row>
    <row r="49" spans="1:6" s="4" customFormat="1" ht="15.75" customHeight="1">
      <c r="A49" s="12"/>
      <c r="B49" s="40"/>
      <c r="C49" s="39"/>
      <c r="D49" s="175"/>
      <c r="E49" s="38" t="s">
        <v>211</v>
      </c>
      <c r="F49" s="26">
        <v>128</v>
      </c>
    </row>
    <row r="50" spans="1:6" s="4" customFormat="1" ht="15.75" customHeight="1">
      <c r="A50" s="12"/>
      <c r="B50" s="40"/>
      <c r="C50" s="39"/>
      <c r="D50" s="175"/>
      <c r="E50" s="41" t="s">
        <v>212</v>
      </c>
      <c r="F50" s="19">
        <f>F51+F52+F53</f>
        <v>802</v>
      </c>
    </row>
    <row r="51" spans="1:6" s="4" customFormat="1" ht="15.75" customHeight="1">
      <c r="A51" s="12"/>
      <c r="B51" s="40"/>
      <c r="C51" s="39"/>
      <c r="D51" s="175"/>
      <c r="E51" s="38" t="s">
        <v>201</v>
      </c>
      <c r="F51" s="26">
        <v>552</v>
      </c>
    </row>
    <row r="52" spans="1:6" s="4" customFormat="1" ht="15.75" customHeight="1">
      <c r="A52" s="12"/>
      <c r="B52" s="40"/>
      <c r="C52" s="39"/>
      <c r="D52" s="175"/>
      <c r="E52" s="38" t="s">
        <v>202</v>
      </c>
      <c r="F52" s="26">
        <v>148</v>
      </c>
    </row>
    <row r="53" spans="1:6" s="4" customFormat="1" ht="15.75" customHeight="1">
      <c r="A53" s="12"/>
      <c r="B53" s="40"/>
      <c r="C53" s="39"/>
      <c r="D53" s="175"/>
      <c r="E53" s="38" t="s">
        <v>213</v>
      </c>
      <c r="F53" s="26">
        <v>102</v>
      </c>
    </row>
    <row r="54" spans="1:6" s="4" customFormat="1" ht="15.75" customHeight="1">
      <c r="A54" s="12"/>
      <c r="B54" s="40"/>
      <c r="C54" s="39"/>
      <c r="D54" s="175"/>
      <c r="E54" s="41" t="s">
        <v>214</v>
      </c>
      <c r="F54" s="19">
        <f>F55+F56</f>
        <v>1864</v>
      </c>
    </row>
    <row r="55" spans="1:6" s="4" customFormat="1" ht="15.75" customHeight="1">
      <c r="A55" s="12"/>
      <c r="B55" s="40"/>
      <c r="C55" s="39"/>
      <c r="D55" s="175"/>
      <c r="E55" s="38" t="s">
        <v>201</v>
      </c>
      <c r="F55" s="26">
        <v>503</v>
      </c>
    </row>
    <row r="56" spans="1:6" s="4" customFormat="1" ht="15.75" customHeight="1">
      <c r="A56" s="12"/>
      <c r="B56" s="40"/>
      <c r="C56" s="39"/>
      <c r="D56" s="175"/>
      <c r="E56" s="38" t="s">
        <v>215</v>
      </c>
      <c r="F56" s="26">
        <v>1361</v>
      </c>
    </row>
    <row r="57" spans="1:6" s="4" customFormat="1" ht="15.75" customHeight="1">
      <c r="A57" s="12"/>
      <c r="B57" s="40"/>
      <c r="C57" s="39"/>
      <c r="D57" s="175"/>
      <c r="E57" s="41" t="s">
        <v>216</v>
      </c>
      <c r="F57" s="19">
        <f>F58+F59</f>
        <v>354</v>
      </c>
    </row>
    <row r="58" spans="1:6" s="4" customFormat="1" ht="15.75" customHeight="1">
      <c r="A58" s="12"/>
      <c r="B58" s="40"/>
      <c r="C58" s="39"/>
      <c r="D58" s="175"/>
      <c r="E58" s="38" t="s">
        <v>201</v>
      </c>
      <c r="F58" s="26">
        <v>301</v>
      </c>
    </row>
    <row r="59" spans="1:6" s="4" customFormat="1" ht="15.75" customHeight="1">
      <c r="A59" s="12"/>
      <c r="B59" s="40"/>
      <c r="C59" s="39"/>
      <c r="D59" s="175"/>
      <c r="E59" s="38" t="s">
        <v>217</v>
      </c>
      <c r="F59" s="26">
        <v>53</v>
      </c>
    </row>
    <row r="60" spans="1:6" s="4" customFormat="1" ht="15.75" customHeight="1">
      <c r="A60" s="12"/>
      <c r="B60" s="40"/>
      <c r="C60" s="39"/>
      <c r="D60" s="175"/>
      <c r="E60" s="41" t="s">
        <v>218</v>
      </c>
      <c r="F60" s="19">
        <f>F61+F62+F63</f>
        <v>397</v>
      </c>
    </row>
    <row r="61" spans="1:6" s="4" customFormat="1" ht="15.75" customHeight="1">
      <c r="A61" s="12"/>
      <c r="B61" s="40"/>
      <c r="C61" s="39"/>
      <c r="D61" s="175"/>
      <c r="E61" s="38" t="s">
        <v>201</v>
      </c>
      <c r="F61" s="26">
        <v>301</v>
      </c>
    </row>
    <row r="62" spans="1:6" s="4" customFormat="1" ht="15.75" customHeight="1">
      <c r="A62" s="12"/>
      <c r="B62" s="40"/>
      <c r="C62" s="39"/>
      <c r="D62" s="175"/>
      <c r="E62" s="38" t="s">
        <v>219</v>
      </c>
      <c r="F62" s="26">
        <v>96</v>
      </c>
    </row>
    <row r="63" spans="1:6" s="4" customFormat="1" ht="15.75" customHeight="1">
      <c r="A63" s="12"/>
      <c r="B63" s="40"/>
      <c r="C63" s="39"/>
      <c r="D63" s="175"/>
      <c r="E63" s="38" t="s">
        <v>220</v>
      </c>
      <c r="F63" s="26"/>
    </row>
    <row r="64" spans="1:6" s="4" customFormat="1" ht="15.75" customHeight="1">
      <c r="A64" s="12"/>
      <c r="B64" s="40"/>
      <c r="C64" s="39"/>
      <c r="D64" s="175"/>
      <c r="E64" s="41" t="s">
        <v>221</v>
      </c>
      <c r="F64" s="19">
        <f>F65+F67+F66</f>
        <v>442</v>
      </c>
    </row>
    <row r="65" spans="1:6" s="4" customFormat="1" ht="15.75" customHeight="1">
      <c r="A65" s="12"/>
      <c r="B65" s="40"/>
      <c r="C65" s="39"/>
      <c r="D65" s="175"/>
      <c r="E65" s="38" t="s">
        <v>201</v>
      </c>
      <c r="F65" s="26">
        <v>227</v>
      </c>
    </row>
    <row r="66" spans="1:6" s="4" customFormat="1" ht="15.75" customHeight="1">
      <c r="A66" s="12"/>
      <c r="B66" s="40"/>
      <c r="C66" s="39"/>
      <c r="D66" s="175"/>
      <c r="E66" s="38" t="s">
        <v>202</v>
      </c>
      <c r="F66" s="26">
        <v>200</v>
      </c>
    </row>
    <row r="67" spans="1:6" s="4" customFormat="1" ht="15.75" customHeight="1">
      <c r="A67" s="12"/>
      <c r="B67" s="40"/>
      <c r="C67" s="39"/>
      <c r="D67" s="175"/>
      <c r="E67" s="38" t="s">
        <v>221</v>
      </c>
      <c r="F67" s="26">
        <v>15</v>
      </c>
    </row>
    <row r="68" spans="1:6" s="4" customFormat="1" ht="15.75" customHeight="1">
      <c r="A68" s="12"/>
      <c r="B68" s="40"/>
      <c r="C68" s="39"/>
      <c r="D68" s="175"/>
      <c r="E68" s="41" t="s">
        <v>222</v>
      </c>
      <c r="F68" s="19">
        <f>F69+F70+F71</f>
        <v>381</v>
      </c>
    </row>
    <row r="69" spans="1:6" s="4" customFormat="1" ht="15.75" customHeight="1">
      <c r="A69" s="12"/>
      <c r="B69" s="40"/>
      <c r="C69" s="39"/>
      <c r="D69" s="175"/>
      <c r="E69" s="43" t="s">
        <v>223</v>
      </c>
      <c r="F69" s="26">
        <v>186</v>
      </c>
    </row>
    <row r="70" spans="1:6" s="4" customFormat="1" ht="15.75" customHeight="1">
      <c r="A70" s="12"/>
      <c r="B70" s="40"/>
      <c r="C70" s="39"/>
      <c r="D70" s="175"/>
      <c r="E70" s="38" t="s">
        <v>202</v>
      </c>
      <c r="F70" s="26">
        <v>195</v>
      </c>
    </row>
    <row r="71" spans="1:6" s="4" customFormat="1" ht="15.75" customHeight="1">
      <c r="A71" s="12"/>
      <c r="B71" s="40"/>
      <c r="C71" s="39"/>
      <c r="D71" s="175"/>
      <c r="E71" s="38" t="s">
        <v>224</v>
      </c>
      <c r="F71" s="26"/>
    </row>
    <row r="72" spans="1:6" s="4" customFormat="1" ht="15.75" customHeight="1">
      <c r="A72" s="12"/>
      <c r="B72" s="40"/>
      <c r="C72" s="39"/>
      <c r="D72" s="175"/>
      <c r="E72" s="41" t="s">
        <v>225</v>
      </c>
      <c r="F72" s="19">
        <f>F73+F74+F75</f>
        <v>750</v>
      </c>
    </row>
    <row r="73" spans="1:6" s="4" customFormat="1" ht="15.75" customHeight="1">
      <c r="A73" s="12"/>
      <c r="B73" s="40"/>
      <c r="C73" s="39"/>
      <c r="D73" s="175"/>
      <c r="E73" s="38" t="s">
        <v>201</v>
      </c>
      <c r="F73" s="26">
        <v>585</v>
      </c>
    </row>
    <row r="74" spans="1:6" s="4" customFormat="1" ht="15.75" customHeight="1">
      <c r="A74" s="12"/>
      <c r="B74" s="40"/>
      <c r="C74" s="39"/>
      <c r="D74" s="175"/>
      <c r="E74" s="38" t="s">
        <v>226</v>
      </c>
      <c r="F74" s="26">
        <v>33</v>
      </c>
    </row>
    <row r="75" spans="1:6" s="4" customFormat="1" ht="15.75" customHeight="1">
      <c r="A75" s="12"/>
      <c r="B75" s="40"/>
      <c r="C75" s="39"/>
      <c r="D75" s="176"/>
      <c r="E75" s="38" t="s">
        <v>202</v>
      </c>
      <c r="F75" s="26">
        <v>132</v>
      </c>
    </row>
    <row r="76" spans="1:6" s="4" customFormat="1" ht="15.75" customHeight="1">
      <c r="A76" s="12"/>
      <c r="B76" s="40"/>
      <c r="C76" s="39"/>
      <c r="D76" s="177" t="s">
        <v>184</v>
      </c>
      <c r="E76" s="18" t="s">
        <v>227</v>
      </c>
      <c r="F76" s="19">
        <f>F77+F81+F86+F90+F95</f>
        <v>21103</v>
      </c>
    </row>
    <row r="77" spans="1:6" s="4" customFormat="1" ht="15.75" customHeight="1">
      <c r="A77" s="12"/>
      <c r="B77" s="40"/>
      <c r="C77" s="39"/>
      <c r="D77" s="178"/>
      <c r="E77" s="41" t="s">
        <v>228</v>
      </c>
      <c r="F77" s="19">
        <f>F78+F79+F80</f>
        <v>11100</v>
      </c>
    </row>
    <row r="78" spans="1:6" s="4" customFormat="1" ht="15.75" customHeight="1">
      <c r="A78" s="12"/>
      <c r="B78" s="40"/>
      <c r="C78" s="39"/>
      <c r="D78" s="178"/>
      <c r="E78" s="38" t="s">
        <v>201</v>
      </c>
      <c r="F78" s="26">
        <v>2734</v>
      </c>
    </row>
    <row r="79" spans="1:6" s="4" customFormat="1" ht="15.75" customHeight="1">
      <c r="A79" s="12"/>
      <c r="B79" s="40"/>
      <c r="C79" s="39"/>
      <c r="D79" s="178"/>
      <c r="E79" s="38" t="s">
        <v>202</v>
      </c>
      <c r="F79" s="26">
        <v>5985</v>
      </c>
    </row>
    <row r="80" spans="1:6" s="4" customFormat="1" ht="15.75" customHeight="1">
      <c r="A80" s="12"/>
      <c r="B80" s="40"/>
      <c r="C80" s="39"/>
      <c r="D80" s="178"/>
      <c r="E80" s="38" t="s">
        <v>229</v>
      </c>
      <c r="F80" s="26">
        <v>2381</v>
      </c>
    </row>
    <row r="81" spans="1:6" s="4" customFormat="1" ht="15.75" customHeight="1">
      <c r="A81" s="12"/>
      <c r="B81" s="40"/>
      <c r="C81" s="39"/>
      <c r="D81" s="178"/>
      <c r="E81" s="41" t="s">
        <v>230</v>
      </c>
      <c r="F81" s="19">
        <f>F82+F83+F84+F85</f>
        <v>823</v>
      </c>
    </row>
    <row r="82" spans="1:6" s="4" customFormat="1" ht="15.75" customHeight="1">
      <c r="A82" s="12"/>
      <c r="B82" s="40"/>
      <c r="C82" s="39"/>
      <c r="D82" s="178"/>
      <c r="E82" s="38" t="s">
        <v>201</v>
      </c>
      <c r="F82" s="26">
        <v>530</v>
      </c>
    </row>
    <row r="83" spans="1:6" s="4" customFormat="1" ht="15.75" customHeight="1">
      <c r="A83" s="12"/>
      <c r="B83" s="40"/>
      <c r="C83" s="39"/>
      <c r="D83" s="178"/>
      <c r="E83" s="38" t="s">
        <v>202</v>
      </c>
      <c r="F83" s="26">
        <v>62</v>
      </c>
    </row>
    <row r="84" spans="1:6" s="4" customFormat="1" ht="15.75" customHeight="1">
      <c r="A84" s="12"/>
      <c r="B84" s="40"/>
      <c r="C84" s="39"/>
      <c r="D84" s="178"/>
      <c r="E84" s="38" t="s">
        <v>231</v>
      </c>
      <c r="F84" s="26">
        <v>223</v>
      </c>
    </row>
    <row r="85" spans="1:6" s="4" customFormat="1" ht="15.75" customHeight="1">
      <c r="A85" s="12"/>
      <c r="B85" s="40"/>
      <c r="C85" s="39"/>
      <c r="D85" s="178"/>
      <c r="E85" s="38" t="s">
        <v>232</v>
      </c>
      <c r="F85" s="26">
        <v>8</v>
      </c>
    </row>
    <row r="86" spans="1:6" s="4" customFormat="1" ht="15.75" customHeight="1">
      <c r="A86" s="12"/>
      <c r="B86" s="40"/>
      <c r="C86" s="39"/>
      <c r="D86" s="178"/>
      <c r="E86" s="41" t="s">
        <v>233</v>
      </c>
      <c r="F86" s="19">
        <f>F87+F88+F89</f>
        <v>1180</v>
      </c>
    </row>
    <row r="87" spans="1:6" s="4" customFormat="1" ht="15.75" customHeight="1">
      <c r="A87" s="12"/>
      <c r="B87" s="40"/>
      <c r="C87" s="39"/>
      <c r="D87" s="178"/>
      <c r="E87" s="38" t="s">
        <v>201</v>
      </c>
      <c r="F87" s="26">
        <v>834</v>
      </c>
    </row>
    <row r="88" spans="1:6" s="4" customFormat="1" ht="15.75" customHeight="1">
      <c r="A88" s="12"/>
      <c r="B88" s="40"/>
      <c r="C88" s="39"/>
      <c r="D88" s="178"/>
      <c r="E88" s="38" t="s">
        <v>202</v>
      </c>
      <c r="F88" s="26">
        <v>157</v>
      </c>
    </row>
    <row r="89" spans="1:6" s="4" customFormat="1" ht="15.75" customHeight="1">
      <c r="A89" s="12"/>
      <c r="B89" s="40"/>
      <c r="C89" s="39"/>
      <c r="D89" s="178"/>
      <c r="E89" s="38" t="s">
        <v>234</v>
      </c>
      <c r="F89" s="26">
        <v>189</v>
      </c>
    </row>
    <row r="90" spans="1:6" s="4" customFormat="1" ht="15.75" customHeight="1">
      <c r="A90" s="12"/>
      <c r="B90" s="40"/>
      <c r="C90" s="39"/>
      <c r="D90" s="178"/>
      <c r="E90" s="41" t="s">
        <v>235</v>
      </c>
      <c r="F90" s="19">
        <f>F91+F92+F93+F94</f>
        <v>618</v>
      </c>
    </row>
    <row r="91" spans="1:6" s="4" customFormat="1" ht="15.75" customHeight="1">
      <c r="A91" s="12"/>
      <c r="B91" s="40"/>
      <c r="C91" s="39"/>
      <c r="D91" s="178"/>
      <c r="E91" s="38" t="s">
        <v>201</v>
      </c>
      <c r="F91" s="26">
        <v>485</v>
      </c>
    </row>
    <row r="92" spans="1:6" s="4" customFormat="1" ht="15.75" customHeight="1">
      <c r="A92" s="12"/>
      <c r="B92" s="40"/>
      <c r="C92" s="39"/>
      <c r="D92" s="178"/>
      <c r="E92" s="38" t="s">
        <v>202</v>
      </c>
      <c r="F92" s="26">
        <v>53</v>
      </c>
    </row>
    <row r="93" spans="1:6" s="4" customFormat="1" ht="15.75" customHeight="1">
      <c r="A93" s="12"/>
      <c r="B93" s="40"/>
      <c r="C93" s="39"/>
      <c r="D93" s="178"/>
      <c r="E93" s="38" t="s">
        <v>236</v>
      </c>
      <c r="F93" s="26"/>
    </row>
    <row r="94" spans="1:6" s="4" customFormat="1" ht="15.75" customHeight="1">
      <c r="A94" s="12"/>
      <c r="B94" s="40"/>
      <c r="C94" s="39"/>
      <c r="D94" s="178"/>
      <c r="E94" s="38" t="s">
        <v>237</v>
      </c>
      <c r="F94" s="26">
        <v>80</v>
      </c>
    </row>
    <row r="95" spans="1:6" s="4" customFormat="1" ht="15.75" customHeight="1">
      <c r="A95" s="12"/>
      <c r="B95" s="40"/>
      <c r="C95" s="39"/>
      <c r="D95" s="178"/>
      <c r="E95" s="41" t="s">
        <v>238</v>
      </c>
      <c r="F95" s="19">
        <f>F96</f>
        <v>7382</v>
      </c>
    </row>
    <row r="96" spans="1:6" s="4" customFormat="1" ht="15.75" customHeight="1">
      <c r="A96" s="12"/>
      <c r="B96" s="40"/>
      <c r="C96" s="39"/>
      <c r="D96" s="179"/>
      <c r="E96" s="38" t="s">
        <v>238</v>
      </c>
      <c r="F96" s="26">
        <v>7382</v>
      </c>
    </row>
    <row r="97" spans="1:6" s="4" customFormat="1" ht="15.75" customHeight="1">
      <c r="A97" s="12"/>
      <c r="B97" s="40"/>
      <c r="C97" s="39"/>
      <c r="D97" s="177" t="s">
        <v>239</v>
      </c>
      <c r="E97" s="18" t="s">
        <v>240</v>
      </c>
      <c r="F97" s="19">
        <f>F98+F101+F106+F110</f>
        <v>24685</v>
      </c>
    </row>
    <row r="98" spans="1:6" s="4" customFormat="1" ht="15.75" customHeight="1">
      <c r="A98" s="12"/>
      <c r="B98" s="40"/>
      <c r="C98" s="39"/>
      <c r="D98" s="178"/>
      <c r="E98" s="41" t="s">
        <v>241</v>
      </c>
      <c r="F98" s="19">
        <f>F100+F99</f>
        <v>671</v>
      </c>
    </row>
    <row r="99" spans="1:6" s="4" customFormat="1" ht="15.75" customHeight="1">
      <c r="A99" s="12"/>
      <c r="B99" s="40"/>
      <c r="C99" s="39"/>
      <c r="D99" s="178"/>
      <c r="E99" s="38" t="s">
        <v>201</v>
      </c>
      <c r="F99" s="26">
        <v>190</v>
      </c>
    </row>
    <row r="100" spans="1:6" s="4" customFormat="1" ht="15.75" customHeight="1">
      <c r="A100" s="12"/>
      <c r="B100" s="40"/>
      <c r="C100" s="39"/>
      <c r="D100" s="178"/>
      <c r="E100" s="38" t="s">
        <v>242</v>
      </c>
      <c r="F100" s="26">
        <v>481</v>
      </c>
    </row>
    <row r="101" spans="1:6" s="4" customFormat="1" ht="15.75" customHeight="1">
      <c r="A101" s="12"/>
      <c r="B101" s="40"/>
      <c r="C101" s="39"/>
      <c r="D101" s="178"/>
      <c r="E101" s="41" t="s">
        <v>243</v>
      </c>
      <c r="F101" s="19">
        <f>F102+F103+F104+F105</f>
        <v>22910</v>
      </c>
    </row>
    <row r="102" spans="1:6" s="4" customFormat="1" ht="15.75" customHeight="1">
      <c r="A102" s="12"/>
      <c r="B102" s="40"/>
      <c r="C102" s="39"/>
      <c r="D102" s="178"/>
      <c r="E102" s="38" t="s">
        <v>244</v>
      </c>
      <c r="F102" s="26">
        <v>5320</v>
      </c>
    </row>
    <row r="103" spans="1:6" s="4" customFormat="1" ht="15.75" customHeight="1">
      <c r="A103" s="12"/>
      <c r="B103" s="40"/>
      <c r="C103" s="39"/>
      <c r="D103" s="178"/>
      <c r="E103" s="38" t="s">
        <v>245</v>
      </c>
      <c r="F103" s="26">
        <v>12082</v>
      </c>
    </row>
    <row r="104" spans="1:6" s="4" customFormat="1" ht="15.75" customHeight="1">
      <c r="A104" s="12"/>
      <c r="B104" s="40"/>
      <c r="C104" s="39"/>
      <c r="D104" s="178"/>
      <c r="E104" s="38" t="s">
        <v>246</v>
      </c>
      <c r="F104" s="26">
        <v>5508</v>
      </c>
    </row>
    <row r="105" spans="1:6" s="4" customFormat="1" ht="15.75" customHeight="1">
      <c r="A105" s="12"/>
      <c r="B105" s="40"/>
      <c r="C105" s="39"/>
      <c r="D105" s="178"/>
      <c r="E105" s="38" t="s">
        <v>247</v>
      </c>
      <c r="F105" s="26"/>
    </row>
    <row r="106" spans="1:6" s="4" customFormat="1" ht="15.75" customHeight="1">
      <c r="A106" s="12"/>
      <c r="B106" s="40"/>
      <c r="C106" s="39"/>
      <c r="D106" s="178"/>
      <c r="E106" s="41" t="s">
        <v>248</v>
      </c>
      <c r="F106" s="19">
        <f>F107+F108+F109</f>
        <v>862</v>
      </c>
    </row>
    <row r="107" spans="1:6" s="4" customFormat="1" ht="15.75" customHeight="1">
      <c r="A107" s="12"/>
      <c r="B107" s="40"/>
      <c r="C107" s="39"/>
      <c r="D107" s="178"/>
      <c r="E107" s="38" t="s">
        <v>249</v>
      </c>
      <c r="F107" s="26">
        <v>577</v>
      </c>
    </row>
    <row r="108" spans="1:6" s="4" customFormat="1" ht="15.75" customHeight="1">
      <c r="A108" s="12"/>
      <c r="B108" s="40"/>
      <c r="C108" s="39"/>
      <c r="D108" s="178"/>
      <c r="E108" s="38" t="s">
        <v>250</v>
      </c>
      <c r="F108" s="26">
        <v>75</v>
      </c>
    </row>
    <row r="109" spans="1:6" s="4" customFormat="1" ht="15.75" customHeight="1">
      <c r="A109" s="12"/>
      <c r="B109" s="40"/>
      <c r="C109" s="39"/>
      <c r="D109" s="178"/>
      <c r="E109" s="38" t="s">
        <v>251</v>
      </c>
      <c r="F109" s="26">
        <v>210</v>
      </c>
    </row>
    <row r="110" spans="1:6" s="4" customFormat="1" ht="15.75" customHeight="1">
      <c r="A110" s="12"/>
      <c r="B110" s="40"/>
      <c r="C110" s="39"/>
      <c r="D110" s="178"/>
      <c r="E110" s="41" t="s">
        <v>252</v>
      </c>
      <c r="F110" s="19">
        <f>F111</f>
        <v>242</v>
      </c>
    </row>
    <row r="111" spans="1:6" s="4" customFormat="1" ht="15.75" customHeight="1">
      <c r="A111" s="12"/>
      <c r="B111" s="40"/>
      <c r="C111" s="39"/>
      <c r="D111" s="179"/>
      <c r="E111" s="38" t="s">
        <v>253</v>
      </c>
      <c r="F111" s="26">
        <v>242</v>
      </c>
    </row>
    <row r="112" spans="1:6" s="4" customFormat="1" ht="15.75" customHeight="1">
      <c r="A112" s="12"/>
      <c r="B112" s="40"/>
      <c r="C112" s="39"/>
      <c r="D112" s="177" t="s">
        <v>254</v>
      </c>
      <c r="E112" s="18" t="s">
        <v>255</v>
      </c>
      <c r="F112" s="19">
        <f>F113</f>
        <v>105</v>
      </c>
    </row>
    <row r="113" spans="1:6" s="4" customFormat="1" ht="15.75" customHeight="1">
      <c r="A113" s="12"/>
      <c r="B113" s="40"/>
      <c r="C113" s="39"/>
      <c r="D113" s="178"/>
      <c r="E113" s="41" t="s">
        <v>256</v>
      </c>
      <c r="F113" s="19">
        <f>F114+F115</f>
        <v>105</v>
      </c>
    </row>
    <row r="114" spans="1:6" s="4" customFormat="1" ht="15.75" customHeight="1">
      <c r="A114" s="12"/>
      <c r="B114" s="40"/>
      <c r="C114" s="39"/>
      <c r="D114" s="178"/>
      <c r="E114" s="38" t="s">
        <v>201</v>
      </c>
      <c r="F114" s="26">
        <v>40</v>
      </c>
    </row>
    <row r="115" spans="1:6" s="4" customFormat="1" ht="15.75" customHeight="1">
      <c r="A115" s="12"/>
      <c r="B115" s="40"/>
      <c r="C115" s="39"/>
      <c r="D115" s="179"/>
      <c r="E115" s="38" t="s">
        <v>257</v>
      </c>
      <c r="F115" s="26">
        <v>65</v>
      </c>
    </row>
    <row r="116" spans="1:6" s="4" customFormat="1" ht="15.75" customHeight="1">
      <c r="A116" s="12"/>
      <c r="B116" s="40"/>
      <c r="C116" s="39"/>
      <c r="D116" s="177" t="s">
        <v>258</v>
      </c>
      <c r="E116" s="18" t="s">
        <v>259</v>
      </c>
      <c r="F116" s="19">
        <f>F117+F125+F127+F129+F132</f>
        <v>2914</v>
      </c>
    </row>
    <row r="117" spans="1:6" s="4" customFormat="1" ht="15.75" customHeight="1">
      <c r="A117" s="12"/>
      <c r="B117" s="40"/>
      <c r="C117" s="39"/>
      <c r="D117" s="178"/>
      <c r="E117" s="41" t="s">
        <v>260</v>
      </c>
      <c r="F117" s="19">
        <f>F118+F119+F120+F121+F122+F123+F124</f>
        <v>1930</v>
      </c>
    </row>
    <row r="118" spans="1:6" s="4" customFormat="1" ht="15.75" customHeight="1">
      <c r="A118" s="12"/>
      <c r="B118" s="40"/>
      <c r="C118" s="39"/>
      <c r="D118" s="178"/>
      <c r="E118" s="38" t="s">
        <v>201</v>
      </c>
      <c r="F118" s="26">
        <v>310</v>
      </c>
    </row>
    <row r="119" spans="1:6" s="4" customFormat="1" ht="15.75" customHeight="1">
      <c r="A119" s="12"/>
      <c r="B119" s="40"/>
      <c r="C119" s="39"/>
      <c r="D119" s="178"/>
      <c r="E119" s="38" t="s">
        <v>261</v>
      </c>
      <c r="F119" s="26">
        <v>132</v>
      </c>
    </row>
    <row r="120" spans="1:6" s="4" customFormat="1" ht="15.75" customHeight="1">
      <c r="A120" s="12"/>
      <c r="B120" s="40"/>
      <c r="C120" s="39"/>
      <c r="D120" s="178"/>
      <c r="E120" s="38" t="s">
        <v>262</v>
      </c>
      <c r="F120" s="26">
        <v>593</v>
      </c>
    </row>
    <row r="121" spans="1:6" s="4" customFormat="1" ht="15.75" customHeight="1">
      <c r="A121" s="12"/>
      <c r="B121" s="40"/>
      <c r="C121" s="39"/>
      <c r="D121" s="178"/>
      <c r="E121" s="38" t="s">
        <v>263</v>
      </c>
      <c r="F121" s="26">
        <v>435</v>
      </c>
    </row>
    <row r="122" spans="1:6" s="4" customFormat="1" ht="15.75" customHeight="1">
      <c r="A122" s="12"/>
      <c r="B122" s="40"/>
      <c r="C122" s="39"/>
      <c r="D122" s="178"/>
      <c r="E122" s="38" t="s">
        <v>264</v>
      </c>
      <c r="F122" s="26">
        <v>65</v>
      </c>
    </row>
    <row r="123" spans="1:6" s="4" customFormat="1" ht="15.75" customHeight="1">
      <c r="A123" s="12"/>
      <c r="B123" s="40"/>
      <c r="C123" s="39"/>
      <c r="D123" s="178"/>
      <c r="E123" s="38" t="s">
        <v>265</v>
      </c>
      <c r="F123" s="26">
        <v>17</v>
      </c>
    </row>
    <row r="124" spans="1:6" s="4" customFormat="1" ht="15.75" customHeight="1">
      <c r="A124" s="12"/>
      <c r="B124" s="40"/>
      <c r="C124" s="39"/>
      <c r="D124" s="178"/>
      <c r="E124" s="38" t="s">
        <v>266</v>
      </c>
      <c r="F124" s="26">
        <v>378</v>
      </c>
    </row>
    <row r="125" spans="1:6" s="4" customFormat="1" ht="15.75" customHeight="1">
      <c r="A125" s="12"/>
      <c r="B125" s="40"/>
      <c r="C125" s="39"/>
      <c r="D125" s="178"/>
      <c r="E125" s="41" t="s">
        <v>267</v>
      </c>
      <c r="F125" s="19">
        <f>F126</f>
        <v>25</v>
      </c>
    </row>
    <row r="126" spans="1:6" s="4" customFormat="1" ht="15.75" customHeight="1">
      <c r="A126" s="12"/>
      <c r="B126" s="40"/>
      <c r="C126" s="39"/>
      <c r="D126" s="178"/>
      <c r="E126" s="38" t="s">
        <v>268</v>
      </c>
      <c r="F126" s="26">
        <v>25</v>
      </c>
    </row>
    <row r="127" spans="1:6" s="4" customFormat="1" ht="15.75" customHeight="1">
      <c r="A127" s="12"/>
      <c r="B127" s="40"/>
      <c r="C127" s="39"/>
      <c r="D127" s="178"/>
      <c r="E127" s="41" t="s">
        <v>269</v>
      </c>
      <c r="F127" s="19">
        <f>F128</f>
        <v>36</v>
      </c>
    </row>
    <row r="128" spans="1:6" s="4" customFormat="1" ht="15.75" customHeight="1">
      <c r="A128" s="12"/>
      <c r="B128" s="40"/>
      <c r="C128" s="39"/>
      <c r="D128" s="178"/>
      <c r="E128" s="38" t="s">
        <v>270</v>
      </c>
      <c r="F128" s="26">
        <v>36</v>
      </c>
    </row>
    <row r="129" spans="1:6" s="4" customFormat="1" ht="15.75" customHeight="1">
      <c r="A129" s="12"/>
      <c r="B129" s="40"/>
      <c r="C129" s="39"/>
      <c r="D129" s="178"/>
      <c r="E129" s="41" t="s">
        <v>271</v>
      </c>
      <c r="F129" s="19">
        <f>F130+F131</f>
        <v>115</v>
      </c>
    </row>
    <row r="130" spans="1:6" s="4" customFormat="1" ht="15.75" customHeight="1">
      <c r="A130" s="12"/>
      <c r="B130" s="40"/>
      <c r="C130" s="39"/>
      <c r="D130" s="178"/>
      <c r="E130" s="38" t="s">
        <v>272</v>
      </c>
      <c r="F130" s="26">
        <v>115</v>
      </c>
    </row>
    <row r="131" spans="1:6" s="4" customFormat="1" ht="15.75" customHeight="1">
      <c r="A131" s="12"/>
      <c r="B131" s="40"/>
      <c r="C131" s="39"/>
      <c r="D131" s="178"/>
      <c r="E131" s="38" t="s">
        <v>273</v>
      </c>
      <c r="F131" s="26"/>
    </row>
    <row r="132" spans="1:6" s="4" customFormat="1" ht="15.75" customHeight="1">
      <c r="A132" s="12"/>
      <c r="B132" s="40"/>
      <c r="C132" s="39"/>
      <c r="D132" s="178"/>
      <c r="E132" s="41" t="s">
        <v>274</v>
      </c>
      <c r="F132" s="19">
        <f>F133+F134</f>
        <v>808</v>
      </c>
    </row>
    <row r="133" spans="1:6" s="4" customFormat="1" ht="15.75" customHeight="1">
      <c r="A133" s="12"/>
      <c r="B133" s="40"/>
      <c r="C133" s="39"/>
      <c r="D133" s="178"/>
      <c r="E133" s="38" t="s">
        <v>275</v>
      </c>
      <c r="F133" s="26">
        <v>5</v>
      </c>
    </row>
    <row r="134" spans="1:6" s="4" customFormat="1" ht="15.75" customHeight="1">
      <c r="A134" s="12"/>
      <c r="B134" s="40"/>
      <c r="C134" s="39"/>
      <c r="D134" s="179"/>
      <c r="E134" s="38" t="s">
        <v>276</v>
      </c>
      <c r="F134" s="26">
        <v>803</v>
      </c>
    </row>
    <row r="135" spans="1:6" s="4" customFormat="1" ht="15.75" customHeight="1">
      <c r="A135" s="12"/>
      <c r="B135" s="40"/>
      <c r="C135" s="39"/>
      <c r="D135" s="177" t="s">
        <v>277</v>
      </c>
      <c r="E135" s="18" t="s">
        <v>278</v>
      </c>
      <c r="F135" s="19">
        <f>F136+F141+F144+F150+F152+F155+F158+F161+F163+F165+F174+F172+F169+F148</f>
        <v>19707</v>
      </c>
    </row>
    <row r="136" spans="1:6" s="4" customFormat="1" ht="15.75" customHeight="1">
      <c r="A136" s="12"/>
      <c r="B136" s="40"/>
      <c r="C136" s="39"/>
      <c r="D136" s="178"/>
      <c r="E136" s="41" t="s">
        <v>279</v>
      </c>
      <c r="F136" s="19">
        <f>F137+F138+F139+F140</f>
        <v>1335</v>
      </c>
    </row>
    <row r="137" spans="1:6" s="4" customFormat="1" ht="15.75" customHeight="1">
      <c r="A137" s="12"/>
      <c r="B137" s="40"/>
      <c r="C137" s="39"/>
      <c r="D137" s="178"/>
      <c r="E137" s="38" t="s">
        <v>201</v>
      </c>
      <c r="F137" s="26">
        <v>724</v>
      </c>
    </row>
    <row r="138" spans="1:6" s="4" customFormat="1" ht="15.75" customHeight="1">
      <c r="A138" s="12"/>
      <c r="B138" s="40"/>
      <c r="C138" s="39"/>
      <c r="D138" s="178"/>
      <c r="E138" s="38" t="s">
        <v>280</v>
      </c>
      <c r="F138" s="26">
        <v>460</v>
      </c>
    </row>
    <row r="139" spans="1:6" s="4" customFormat="1" ht="15.75" customHeight="1">
      <c r="A139" s="12"/>
      <c r="B139" s="40"/>
      <c r="C139" s="39"/>
      <c r="D139" s="178"/>
      <c r="E139" s="38" t="s">
        <v>202</v>
      </c>
      <c r="F139" s="26">
        <v>120</v>
      </c>
    </row>
    <row r="140" spans="1:6" s="4" customFormat="1" ht="15.75" customHeight="1">
      <c r="A140" s="12"/>
      <c r="B140" s="40"/>
      <c r="C140" s="39"/>
      <c r="D140" s="178"/>
      <c r="E140" s="38" t="s">
        <v>281</v>
      </c>
      <c r="F140" s="26">
        <v>31</v>
      </c>
    </row>
    <row r="141" spans="1:6" s="4" customFormat="1" ht="15.75" customHeight="1">
      <c r="A141" s="12"/>
      <c r="B141" s="40"/>
      <c r="C141" s="39"/>
      <c r="D141" s="178"/>
      <c r="E141" s="41" t="s">
        <v>282</v>
      </c>
      <c r="F141" s="19">
        <f>F142+F143</f>
        <v>456</v>
      </c>
    </row>
    <row r="142" spans="1:6" s="4" customFormat="1" ht="15.75" customHeight="1">
      <c r="A142" s="12"/>
      <c r="B142" s="40"/>
      <c r="C142" s="39"/>
      <c r="D142" s="178"/>
      <c r="E142" s="38" t="s">
        <v>201</v>
      </c>
      <c r="F142" s="26">
        <v>328</v>
      </c>
    </row>
    <row r="143" spans="1:6" s="4" customFormat="1" ht="15.75" customHeight="1">
      <c r="A143" s="12"/>
      <c r="B143" s="40"/>
      <c r="C143" s="39"/>
      <c r="D143" s="178"/>
      <c r="E143" s="38" t="s">
        <v>283</v>
      </c>
      <c r="F143" s="26">
        <v>128</v>
      </c>
    </row>
    <row r="144" spans="1:6" s="4" customFormat="1" ht="15.75" customHeight="1">
      <c r="A144" s="12"/>
      <c r="B144" s="40"/>
      <c r="C144" s="39"/>
      <c r="D144" s="178"/>
      <c r="E144" s="41" t="s">
        <v>284</v>
      </c>
      <c r="F144" s="19">
        <f>F145+F146+F147</f>
        <v>9015</v>
      </c>
    </row>
    <row r="145" spans="1:6" s="4" customFormat="1" ht="15.75" customHeight="1">
      <c r="A145" s="12"/>
      <c r="B145" s="40"/>
      <c r="C145" s="39"/>
      <c r="D145" s="178"/>
      <c r="E145" s="44" t="s">
        <v>285</v>
      </c>
      <c r="F145" s="26">
        <v>167</v>
      </c>
    </row>
    <row r="146" spans="1:6" s="4" customFormat="1" ht="15.75" customHeight="1">
      <c r="A146" s="12"/>
      <c r="B146" s="40"/>
      <c r="C146" s="39"/>
      <c r="D146" s="178"/>
      <c r="E146" s="44" t="s">
        <v>286</v>
      </c>
      <c r="F146" s="26"/>
    </row>
    <row r="147" spans="1:6" s="4" customFormat="1" ht="15.75" customHeight="1">
      <c r="A147" s="12"/>
      <c r="B147" s="40"/>
      <c r="C147" s="39"/>
      <c r="D147" s="178"/>
      <c r="E147" s="45" t="s">
        <v>287</v>
      </c>
      <c r="F147" s="46">
        <v>8848</v>
      </c>
    </row>
    <row r="148" spans="1:6" s="4" customFormat="1" ht="15.75" customHeight="1">
      <c r="A148" s="12"/>
      <c r="B148" s="40"/>
      <c r="C148" s="39"/>
      <c r="D148" s="178"/>
      <c r="E148" s="41" t="s">
        <v>288</v>
      </c>
      <c r="F148" s="47">
        <f>F149</f>
        <v>350</v>
      </c>
    </row>
    <row r="149" spans="1:6" s="4" customFormat="1" ht="15.75" customHeight="1">
      <c r="A149" s="12"/>
      <c r="B149" s="40"/>
      <c r="C149" s="39"/>
      <c r="D149" s="178"/>
      <c r="E149" s="43" t="s">
        <v>289</v>
      </c>
      <c r="F149" s="48">
        <v>350</v>
      </c>
    </row>
    <row r="150" spans="1:6" s="4" customFormat="1" ht="15.75" customHeight="1">
      <c r="A150" s="12"/>
      <c r="B150" s="40"/>
      <c r="C150" s="39"/>
      <c r="D150" s="178"/>
      <c r="E150" s="41" t="s">
        <v>290</v>
      </c>
      <c r="F150" s="19">
        <f>F151</f>
        <v>2269</v>
      </c>
    </row>
    <row r="151" spans="1:6" s="4" customFormat="1" ht="15.75" customHeight="1">
      <c r="A151" s="12"/>
      <c r="B151" s="40"/>
      <c r="C151" s="39"/>
      <c r="D151" s="178"/>
      <c r="E151" s="38" t="s">
        <v>291</v>
      </c>
      <c r="F151" s="26">
        <v>2269</v>
      </c>
    </row>
    <row r="152" spans="1:6" s="4" customFormat="1" ht="15.75" customHeight="1">
      <c r="A152" s="12"/>
      <c r="B152" s="40"/>
      <c r="C152" s="39"/>
      <c r="D152" s="178"/>
      <c r="E152" s="41" t="s">
        <v>292</v>
      </c>
      <c r="F152" s="19">
        <f>F153+F154</f>
        <v>207</v>
      </c>
    </row>
    <row r="153" spans="1:6" s="4" customFormat="1" ht="15.75" customHeight="1">
      <c r="A153" s="12"/>
      <c r="B153" s="40"/>
      <c r="C153" s="39"/>
      <c r="D153" s="178"/>
      <c r="E153" s="41" t="s">
        <v>293</v>
      </c>
      <c r="F153" s="26">
        <v>160</v>
      </c>
    </row>
    <row r="154" spans="1:6" s="4" customFormat="1" ht="15.75" customHeight="1">
      <c r="A154" s="12"/>
      <c r="B154" s="40"/>
      <c r="C154" s="39"/>
      <c r="D154" s="178"/>
      <c r="E154" s="38" t="s">
        <v>294</v>
      </c>
      <c r="F154" s="26">
        <v>47</v>
      </c>
    </row>
    <row r="155" spans="1:6" s="4" customFormat="1" ht="15.75" customHeight="1">
      <c r="A155" s="12"/>
      <c r="B155" s="40"/>
      <c r="C155" s="39"/>
      <c r="D155" s="178"/>
      <c r="E155" s="41" t="s">
        <v>295</v>
      </c>
      <c r="F155" s="19">
        <f>F156+F157</f>
        <v>229</v>
      </c>
    </row>
    <row r="156" spans="1:6" s="4" customFormat="1" ht="15.75" customHeight="1">
      <c r="A156" s="12"/>
      <c r="B156" s="40"/>
      <c r="C156" s="39"/>
      <c r="D156" s="178"/>
      <c r="E156" s="38" t="s">
        <v>296</v>
      </c>
      <c r="F156" s="26">
        <v>219</v>
      </c>
    </row>
    <row r="157" spans="1:6" s="4" customFormat="1" ht="15.75" customHeight="1">
      <c r="A157" s="12"/>
      <c r="B157" s="40"/>
      <c r="C157" s="39"/>
      <c r="D157" s="178"/>
      <c r="E157" s="38" t="s">
        <v>297</v>
      </c>
      <c r="F157" s="26">
        <v>10</v>
      </c>
    </row>
    <row r="158" spans="1:6" s="4" customFormat="1" ht="15.75" customHeight="1">
      <c r="A158" s="12"/>
      <c r="B158" s="40"/>
      <c r="C158" s="39"/>
      <c r="D158" s="178"/>
      <c r="E158" s="41" t="s">
        <v>298</v>
      </c>
      <c r="F158" s="19">
        <f>F159+F160</f>
        <v>230</v>
      </c>
    </row>
    <row r="159" spans="1:6" s="4" customFormat="1" ht="15.75" customHeight="1">
      <c r="A159" s="12"/>
      <c r="B159" s="40"/>
      <c r="C159" s="39"/>
      <c r="D159" s="178"/>
      <c r="E159" s="38" t="s">
        <v>201</v>
      </c>
      <c r="F159" s="26">
        <v>200</v>
      </c>
    </row>
    <row r="160" spans="1:6" s="4" customFormat="1" ht="15.75" customHeight="1">
      <c r="A160" s="12"/>
      <c r="B160" s="40"/>
      <c r="C160" s="39"/>
      <c r="D160" s="178"/>
      <c r="E160" s="38" t="s">
        <v>299</v>
      </c>
      <c r="F160" s="26">
        <v>30</v>
      </c>
    </row>
    <row r="161" spans="1:6" s="4" customFormat="1" ht="15.75" customHeight="1">
      <c r="A161" s="12"/>
      <c r="B161" s="40"/>
      <c r="C161" s="39"/>
      <c r="D161" s="178"/>
      <c r="E161" s="41" t="s">
        <v>300</v>
      </c>
      <c r="F161" s="19">
        <f>F162</f>
        <v>34</v>
      </c>
    </row>
    <row r="162" spans="1:6" s="4" customFormat="1" ht="15.75" customHeight="1">
      <c r="A162" s="12"/>
      <c r="B162" s="40"/>
      <c r="C162" s="39"/>
      <c r="D162" s="178"/>
      <c r="E162" s="38" t="s">
        <v>201</v>
      </c>
      <c r="F162" s="26">
        <v>34</v>
      </c>
    </row>
    <row r="163" spans="1:6" s="4" customFormat="1" ht="15.75" customHeight="1">
      <c r="A163" s="12"/>
      <c r="B163" s="40"/>
      <c r="C163" s="39"/>
      <c r="D163" s="178"/>
      <c r="E163" s="41" t="s">
        <v>301</v>
      </c>
      <c r="F163" s="19">
        <f>F164</f>
        <v>1135</v>
      </c>
    </row>
    <row r="164" spans="1:6" s="4" customFormat="1" ht="15.75" customHeight="1">
      <c r="A164" s="12"/>
      <c r="B164" s="40"/>
      <c r="C164" s="39"/>
      <c r="D164" s="178"/>
      <c r="E164" s="38" t="s">
        <v>302</v>
      </c>
      <c r="F164" s="26">
        <v>1135</v>
      </c>
    </row>
    <row r="165" spans="1:6" s="4" customFormat="1" ht="15.75" customHeight="1">
      <c r="A165" s="12"/>
      <c r="B165" s="40"/>
      <c r="C165" s="39"/>
      <c r="D165" s="178"/>
      <c r="E165" s="49" t="s">
        <v>303</v>
      </c>
      <c r="F165" s="19">
        <f>F166+F167+F168</f>
        <v>190</v>
      </c>
    </row>
    <row r="166" spans="1:6" s="4" customFormat="1" ht="15.75" customHeight="1">
      <c r="A166" s="12"/>
      <c r="B166" s="40"/>
      <c r="C166" s="39"/>
      <c r="D166" s="178"/>
      <c r="E166" s="38" t="s">
        <v>201</v>
      </c>
      <c r="F166" s="26">
        <v>91</v>
      </c>
    </row>
    <row r="167" spans="1:6" s="4" customFormat="1" ht="15.75" customHeight="1">
      <c r="A167" s="12"/>
      <c r="B167" s="40"/>
      <c r="C167" s="39"/>
      <c r="D167" s="178"/>
      <c r="E167" s="38" t="s">
        <v>202</v>
      </c>
      <c r="F167" s="26">
        <v>57</v>
      </c>
    </row>
    <row r="168" spans="1:6" s="4" customFormat="1" ht="15.75" customHeight="1">
      <c r="A168" s="12"/>
      <c r="B168" s="40"/>
      <c r="C168" s="39"/>
      <c r="D168" s="178"/>
      <c r="E168" s="38" t="s">
        <v>304</v>
      </c>
      <c r="F168" s="26">
        <v>42</v>
      </c>
    </row>
    <row r="169" spans="1:6" s="4" customFormat="1" ht="15.75" customHeight="1">
      <c r="A169" s="12"/>
      <c r="B169" s="40"/>
      <c r="C169" s="39"/>
      <c r="D169" s="178"/>
      <c r="E169" s="49" t="s">
        <v>305</v>
      </c>
      <c r="F169" s="19">
        <f>F170+F171</f>
        <v>857</v>
      </c>
    </row>
    <row r="170" spans="1:6" s="4" customFormat="1" ht="15.75" customHeight="1">
      <c r="A170" s="12"/>
      <c r="B170" s="40"/>
      <c r="C170" s="39"/>
      <c r="D170" s="178"/>
      <c r="E170" s="38" t="s">
        <v>306</v>
      </c>
      <c r="F170" s="26">
        <v>57</v>
      </c>
    </row>
    <row r="171" spans="1:6" s="4" customFormat="1" ht="15.75" customHeight="1">
      <c r="A171" s="12"/>
      <c r="B171" s="40"/>
      <c r="C171" s="39"/>
      <c r="D171" s="178"/>
      <c r="E171" s="38" t="s">
        <v>307</v>
      </c>
      <c r="F171" s="26">
        <v>800</v>
      </c>
    </row>
    <row r="172" spans="1:6" s="4" customFormat="1" ht="15.75" customHeight="1">
      <c r="A172" s="12"/>
      <c r="B172" s="40"/>
      <c r="C172" s="39"/>
      <c r="D172" s="178"/>
      <c r="E172" s="49" t="s">
        <v>308</v>
      </c>
      <c r="F172" s="19">
        <v>400</v>
      </c>
    </row>
    <row r="173" spans="1:6" s="4" customFormat="1" ht="15.75" customHeight="1">
      <c r="A173" s="12"/>
      <c r="B173" s="40"/>
      <c r="C173" s="39"/>
      <c r="D173" s="178"/>
      <c r="E173" s="38" t="s">
        <v>309</v>
      </c>
      <c r="F173" s="26">
        <v>400</v>
      </c>
    </row>
    <row r="174" spans="1:6" s="4" customFormat="1" ht="15.75" customHeight="1">
      <c r="A174" s="12"/>
      <c r="B174" s="40"/>
      <c r="C174" s="39"/>
      <c r="D174" s="178"/>
      <c r="E174" s="49" t="s">
        <v>310</v>
      </c>
      <c r="F174" s="15">
        <f>F175+F176</f>
        <v>3000</v>
      </c>
    </row>
    <row r="175" spans="1:6" s="4" customFormat="1" ht="15.75" customHeight="1">
      <c r="A175" s="12"/>
      <c r="B175" s="40"/>
      <c r="C175" s="39"/>
      <c r="D175" s="178"/>
      <c r="E175" s="38" t="s">
        <v>311</v>
      </c>
      <c r="F175" s="26">
        <v>1485</v>
      </c>
    </row>
    <row r="176" spans="1:6" s="4" customFormat="1" ht="15.75" customHeight="1">
      <c r="A176" s="12"/>
      <c r="B176" s="40"/>
      <c r="C176" s="39"/>
      <c r="D176" s="178"/>
      <c r="E176" s="38" t="s">
        <v>312</v>
      </c>
      <c r="F176" s="26">
        <v>1515</v>
      </c>
    </row>
    <row r="177" spans="1:6" s="4" customFormat="1" ht="15.75" customHeight="1">
      <c r="A177" s="12"/>
      <c r="B177" s="40"/>
      <c r="C177" s="39"/>
      <c r="D177" s="177" t="s">
        <v>313</v>
      </c>
      <c r="E177" s="18" t="s">
        <v>314</v>
      </c>
      <c r="F177" s="19">
        <f>F178+F181+F183+F185+F191+F194+F198</f>
        <v>14846</v>
      </c>
    </row>
    <row r="178" spans="1:6" s="4" customFormat="1" ht="15.75" customHeight="1">
      <c r="A178" s="12"/>
      <c r="B178" s="40"/>
      <c r="C178" s="39"/>
      <c r="D178" s="178"/>
      <c r="E178" s="41" t="s">
        <v>315</v>
      </c>
      <c r="F178" s="19">
        <f>F179+F180</f>
        <v>440</v>
      </c>
    </row>
    <row r="179" spans="1:6" s="4" customFormat="1" ht="15.75" customHeight="1">
      <c r="A179" s="12"/>
      <c r="B179" s="40"/>
      <c r="C179" s="39"/>
      <c r="D179" s="178"/>
      <c r="E179" s="38" t="s">
        <v>201</v>
      </c>
      <c r="F179" s="26">
        <v>343</v>
      </c>
    </row>
    <row r="180" spans="1:6" s="4" customFormat="1" ht="15.75" customHeight="1">
      <c r="A180" s="12"/>
      <c r="B180" s="40"/>
      <c r="C180" s="39"/>
      <c r="D180" s="178"/>
      <c r="E180" s="38" t="s">
        <v>316</v>
      </c>
      <c r="F180" s="26">
        <v>97</v>
      </c>
    </row>
    <row r="181" spans="1:6" s="4" customFormat="1" ht="15.75" customHeight="1">
      <c r="A181" s="12"/>
      <c r="B181" s="40"/>
      <c r="C181" s="39"/>
      <c r="D181" s="178"/>
      <c r="E181" s="41" t="s">
        <v>317</v>
      </c>
      <c r="F181" s="19">
        <f>F182</f>
        <v>3897</v>
      </c>
    </row>
    <row r="182" spans="1:6" s="4" customFormat="1" ht="15.75" customHeight="1">
      <c r="A182" s="12"/>
      <c r="B182" s="40"/>
      <c r="C182" s="39"/>
      <c r="D182" s="178"/>
      <c r="E182" s="38" t="s">
        <v>318</v>
      </c>
      <c r="F182" s="26">
        <v>3897</v>
      </c>
    </row>
    <row r="183" spans="1:6" s="4" customFormat="1" ht="15.75" customHeight="1">
      <c r="A183" s="12"/>
      <c r="B183" s="40"/>
      <c r="C183" s="39"/>
      <c r="D183" s="178"/>
      <c r="E183" s="41" t="s">
        <v>319</v>
      </c>
      <c r="F183" s="19">
        <f>F184</f>
        <v>2947</v>
      </c>
    </row>
    <row r="184" spans="1:6" s="4" customFormat="1" ht="15.75" customHeight="1">
      <c r="A184" s="12"/>
      <c r="B184" s="40"/>
      <c r="C184" s="39"/>
      <c r="D184" s="178"/>
      <c r="E184" s="38" t="s">
        <v>320</v>
      </c>
      <c r="F184" s="26">
        <v>2947</v>
      </c>
    </row>
    <row r="185" spans="1:6" s="4" customFormat="1" ht="15.75" customHeight="1">
      <c r="A185" s="12"/>
      <c r="B185" s="40"/>
      <c r="C185" s="39"/>
      <c r="D185" s="178"/>
      <c r="E185" s="41" t="s">
        <v>321</v>
      </c>
      <c r="F185" s="19">
        <f>F186+F187+F188+F190+F189</f>
        <v>6532</v>
      </c>
    </row>
    <row r="186" spans="1:6" s="4" customFormat="1" ht="15.75" customHeight="1">
      <c r="A186" s="12"/>
      <c r="B186" s="40"/>
      <c r="C186" s="39"/>
      <c r="D186" s="178"/>
      <c r="E186" s="38" t="s">
        <v>322</v>
      </c>
      <c r="F186" s="26">
        <v>472</v>
      </c>
    </row>
    <row r="187" spans="1:6" s="4" customFormat="1" ht="15.75" customHeight="1">
      <c r="A187" s="12"/>
      <c r="B187" s="40"/>
      <c r="C187" s="39"/>
      <c r="D187" s="178"/>
      <c r="E187" s="38" t="s">
        <v>323</v>
      </c>
      <c r="F187" s="26">
        <v>533</v>
      </c>
    </row>
    <row r="188" spans="1:6" s="4" customFormat="1" ht="15.75" customHeight="1">
      <c r="A188" s="12"/>
      <c r="B188" s="40"/>
      <c r="C188" s="39"/>
      <c r="D188" s="178"/>
      <c r="E188" s="38" t="s">
        <v>324</v>
      </c>
      <c r="F188" s="26">
        <v>1027</v>
      </c>
    </row>
    <row r="189" spans="1:6" s="4" customFormat="1" ht="15.75" customHeight="1">
      <c r="A189" s="12"/>
      <c r="B189" s="40"/>
      <c r="C189" s="39"/>
      <c r="D189" s="178"/>
      <c r="E189" s="38" t="s">
        <v>325</v>
      </c>
      <c r="F189" s="26">
        <v>4500</v>
      </c>
    </row>
    <row r="190" spans="1:6" s="4" customFormat="1" ht="15.75" customHeight="1">
      <c r="A190" s="12"/>
      <c r="B190" s="40"/>
      <c r="C190" s="39"/>
      <c r="D190" s="178"/>
      <c r="E190" s="38" t="s">
        <v>326</v>
      </c>
      <c r="F190" s="26"/>
    </row>
    <row r="191" spans="1:6" s="4" customFormat="1" ht="15.75" customHeight="1">
      <c r="A191" s="12"/>
      <c r="B191" s="40"/>
      <c r="C191" s="39"/>
      <c r="D191" s="178"/>
      <c r="E191" s="41" t="s">
        <v>327</v>
      </c>
      <c r="F191" s="19">
        <f>F192+F193</f>
        <v>649</v>
      </c>
    </row>
    <row r="192" spans="1:6" s="4" customFormat="1" ht="15.75" customHeight="1">
      <c r="A192" s="12"/>
      <c r="B192" s="40"/>
      <c r="C192" s="39"/>
      <c r="D192" s="178"/>
      <c r="E192" s="38" t="s">
        <v>328</v>
      </c>
      <c r="F192" s="26"/>
    </row>
    <row r="193" spans="1:6" s="4" customFormat="1" ht="15.75" customHeight="1">
      <c r="A193" s="12"/>
      <c r="B193" s="40"/>
      <c r="C193" s="39"/>
      <c r="D193" s="178"/>
      <c r="E193" s="38" t="s">
        <v>329</v>
      </c>
      <c r="F193" s="26">
        <v>649</v>
      </c>
    </row>
    <row r="194" spans="1:6" s="4" customFormat="1" ht="15.75" customHeight="1">
      <c r="A194" s="12"/>
      <c r="B194" s="40"/>
      <c r="C194" s="39"/>
      <c r="D194" s="178"/>
      <c r="E194" s="49" t="s">
        <v>330</v>
      </c>
      <c r="F194" s="19">
        <f>F195+F196</f>
        <v>381</v>
      </c>
    </row>
    <row r="195" spans="1:6" s="4" customFormat="1" ht="15.75" customHeight="1">
      <c r="A195" s="12"/>
      <c r="B195" s="40"/>
      <c r="C195" s="39"/>
      <c r="D195" s="178"/>
      <c r="E195" s="38" t="s">
        <v>201</v>
      </c>
      <c r="F195" s="26">
        <v>226</v>
      </c>
    </row>
    <row r="196" spans="1:6" s="4" customFormat="1" ht="15.75" customHeight="1">
      <c r="A196" s="12"/>
      <c r="B196" s="40"/>
      <c r="C196" s="39"/>
      <c r="D196" s="178"/>
      <c r="E196" s="38" t="s">
        <v>202</v>
      </c>
      <c r="F196" s="26">
        <v>155</v>
      </c>
    </row>
    <row r="197" spans="1:6" s="4" customFormat="1" ht="15.75" customHeight="1">
      <c r="A197" s="12"/>
      <c r="B197" s="40"/>
      <c r="C197" s="39"/>
      <c r="D197" s="178"/>
      <c r="E197" s="38" t="s">
        <v>331</v>
      </c>
      <c r="F197" s="26"/>
    </row>
    <row r="198" spans="1:6" s="4" customFormat="1" ht="15.75" customHeight="1">
      <c r="A198" s="12"/>
      <c r="B198" s="40"/>
      <c r="C198" s="39"/>
      <c r="D198" s="178"/>
      <c r="E198" s="41" t="s">
        <v>332</v>
      </c>
      <c r="F198" s="19">
        <f>F199</f>
        <v>0</v>
      </c>
    </row>
    <row r="199" spans="1:6" s="4" customFormat="1" ht="15.75" customHeight="1">
      <c r="A199" s="12"/>
      <c r="B199" s="40"/>
      <c r="C199" s="39"/>
      <c r="D199" s="178"/>
      <c r="E199" s="38" t="s">
        <v>332</v>
      </c>
      <c r="F199" s="26"/>
    </row>
    <row r="200" spans="1:6" s="4" customFormat="1" ht="15.75" customHeight="1">
      <c r="A200" s="12"/>
      <c r="B200" s="40"/>
      <c r="C200" s="39"/>
      <c r="D200" s="178"/>
      <c r="E200" s="49" t="s">
        <v>333</v>
      </c>
      <c r="F200" s="19"/>
    </row>
    <row r="201" spans="1:6" s="4" customFormat="1" ht="15.75" customHeight="1">
      <c r="A201" s="12"/>
      <c r="B201" s="40"/>
      <c r="C201" s="39"/>
      <c r="D201" s="178"/>
      <c r="E201" s="38" t="s">
        <v>334</v>
      </c>
      <c r="F201" s="26"/>
    </row>
    <row r="202" spans="1:6" s="4" customFormat="1" ht="15.75" customHeight="1">
      <c r="A202" s="12"/>
      <c r="B202" s="40"/>
      <c r="C202" s="39"/>
      <c r="D202" s="178"/>
      <c r="E202" s="49" t="s">
        <v>335</v>
      </c>
      <c r="F202" s="19"/>
    </row>
    <row r="203" spans="1:6" s="4" customFormat="1" ht="15.75" customHeight="1">
      <c r="A203" s="12"/>
      <c r="B203" s="40"/>
      <c r="C203" s="39"/>
      <c r="D203" s="178"/>
      <c r="E203" s="38" t="s">
        <v>336</v>
      </c>
      <c r="F203" s="26"/>
    </row>
    <row r="204" spans="1:6" s="4" customFormat="1" ht="15.75" customHeight="1">
      <c r="A204" s="12"/>
      <c r="B204" s="40"/>
      <c r="C204" s="39"/>
      <c r="D204" s="177" t="s">
        <v>337</v>
      </c>
      <c r="E204" s="18" t="s">
        <v>338</v>
      </c>
      <c r="F204" s="19">
        <f>F205+F209+F214+F211</f>
        <v>1924</v>
      </c>
    </row>
    <row r="205" spans="1:6" s="4" customFormat="1" ht="15.75" customHeight="1">
      <c r="A205" s="12"/>
      <c r="B205" s="40"/>
      <c r="C205" s="39"/>
      <c r="D205" s="178"/>
      <c r="E205" s="41" t="s">
        <v>339</v>
      </c>
      <c r="F205" s="19">
        <f>F206+F207+F208</f>
        <v>355</v>
      </c>
    </row>
    <row r="206" spans="1:6" s="4" customFormat="1" ht="15.75" customHeight="1">
      <c r="A206" s="12"/>
      <c r="B206" s="40"/>
      <c r="C206" s="39"/>
      <c r="D206" s="178"/>
      <c r="E206" s="38" t="s">
        <v>201</v>
      </c>
      <c r="F206" s="26">
        <v>157</v>
      </c>
    </row>
    <row r="207" spans="1:6" s="4" customFormat="1" ht="15.75" customHeight="1">
      <c r="A207" s="12"/>
      <c r="B207" s="40"/>
      <c r="C207" s="39"/>
      <c r="D207" s="178"/>
      <c r="E207" s="38" t="s">
        <v>340</v>
      </c>
      <c r="F207" s="26">
        <v>182</v>
      </c>
    </row>
    <row r="208" spans="1:6" s="4" customFormat="1" ht="15.75" customHeight="1">
      <c r="A208" s="12"/>
      <c r="B208" s="40"/>
      <c r="C208" s="39"/>
      <c r="D208" s="178"/>
      <c r="E208" s="38" t="s">
        <v>341</v>
      </c>
      <c r="F208" s="26">
        <v>16</v>
      </c>
    </row>
    <row r="209" spans="1:6" s="4" customFormat="1" ht="15.75" customHeight="1">
      <c r="A209" s="12"/>
      <c r="B209" s="40"/>
      <c r="C209" s="39"/>
      <c r="D209" s="178"/>
      <c r="E209" s="49" t="s">
        <v>342</v>
      </c>
      <c r="F209" s="19"/>
    </row>
    <row r="210" spans="1:6" s="4" customFormat="1" ht="15.75" customHeight="1">
      <c r="A210" s="12"/>
      <c r="B210" s="40"/>
      <c r="C210" s="39"/>
      <c r="D210" s="178"/>
      <c r="E210" s="38" t="s">
        <v>343</v>
      </c>
      <c r="F210" s="26"/>
    </row>
    <row r="211" spans="1:6" s="4" customFormat="1" ht="15.75" customHeight="1">
      <c r="A211" s="12"/>
      <c r="B211" s="40"/>
      <c r="C211" s="39"/>
      <c r="D211" s="178"/>
      <c r="E211" s="49" t="s">
        <v>344</v>
      </c>
      <c r="F211" s="19">
        <f>F212+F213</f>
        <v>1569</v>
      </c>
    </row>
    <row r="212" spans="1:6" s="4" customFormat="1" ht="15.75" customHeight="1">
      <c r="A212" s="12"/>
      <c r="B212" s="40"/>
      <c r="C212" s="39"/>
      <c r="D212" s="178"/>
      <c r="E212" s="38" t="s">
        <v>345</v>
      </c>
      <c r="F212" s="26">
        <v>1555</v>
      </c>
    </row>
    <row r="213" spans="1:6" s="4" customFormat="1" ht="15.75" customHeight="1">
      <c r="A213" s="12"/>
      <c r="B213" s="40"/>
      <c r="C213" s="39"/>
      <c r="D213" s="178"/>
      <c r="E213" s="38" t="s">
        <v>346</v>
      </c>
      <c r="F213" s="26">
        <v>14</v>
      </c>
    </row>
    <row r="214" spans="1:6" s="4" customFormat="1" ht="15.75" customHeight="1">
      <c r="A214" s="12"/>
      <c r="B214" s="40"/>
      <c r="C214" s="39"/>
      <c r="D214" s="178"/>
      <c r="E214" s="49" t="s">
        <v>347</v>
      </c>
      <c r="F214" s="19">
        <f>F215+F216</f>
        <v>0</v>
      </c>
    </row>
    <row r="215" spans="1:6" s="4" customFormat="1" ht="15.75" customHeight="1">
      <c r="A215" s="12"/>
      <c r="B215" s="40"/>
      <c r="C215" s="39"/>
      <c r="D215" s="178"/>
      <c r="E215" s="38" t="s">
        <v>348</v>
      </c>
      <c r="F215" s="26"/>
    </row>
    <row r="216" spans="1:6" s="4" customFormat="1" ht="15.75" customHeight="1">
      <c r="A216" s="12"/>
      <c r="B216" s="40"/>
      <c r="C216" s="39"/>
      <c r="D216" s="178"/>
      <c r="E216" s="38" t="s">
        <v>349</v>
      </c>
      <c r="F216" s="26"/>
    </row>
    <row r="217" spans="1:6" s="4" customFormat="1" ht="15.75" customHeight="1">
      <c r="A217" s="12"/>
      <c r="B217" s="40"/>
      <c r="C217" s="39"/>
      <c r="D217" s="177" t="s">
        <v>350</v>
      </c>
      <c r="E217" s="18" t="s">
        <v>351</v>
      </c>
      <c r="F217" s="19">
        <f>F218+F222</f>
        <v>4851</v>
      </c>
    </row>
    <row r="218" spans="1:6" s="4" customFormat="1" ht="15.75" customHeight="1">
      <c r="A218" s="12"/>
      <c r="B218" s="40"/>
      <c r="C218" s="39"/>
      <c r="D218" s="178"/>
      <c r="E218" s="41" t="s">
        <v>352</v>
      </c>
      <c r="F218" s="19">
        <f>F219+F220+F221</f>
        <v>2598</v>
      </c>
    </row>
    <row r="219" spans="1:6" s="4" customFormat="1" ht="15.75" customHeight="1">
      <c r="A219" s="12"/>
      <c r="B219" s="40"/>
      <c r="C219" s="39"/>
      <c r="D219" s="178"/>
      <c r="E219" s="38" t="s">
        <v>201</v>
      </c>
      <c r="F219" s="26">
        <v>426</v>
      </c>
    </row>
    <row r="220" spans="1:6" s="4" customFormat="1" ht="15.75" customHeight="1">
      <c r="A220" s="12"/>
      <c r="B220" s="40"/>
      <c r="C220" s="39"/>
      <c r="D220" s="178"/>
      <c r="E220" s="38" t="s">
        <v>353</v>
      </c>
      <c r="F220" s="26">
        <v>710</v>
      </c>
    </row>
    <row r="221" spans="1:6" s="4" customFormat="1" ht="15.75" customHeight="1">
      <c r="A221" s="12"/>
      <c r="B221" s="40"/>
      <c r="C221" s="39"/>
      <c r="D221" s="178"/>
      <c r="E221" s="38" t="s">
        <v>354</v>
      </c>
      <c r="F221" s="26">
        <v>1462</v>
      </c>
    </row>
    <row r="222" spans="1:6" s="4" customFormat="1" ht="15.75" customHeight="1">
      <c r="A222" s="12"/>
      <c r="B222" s="40"/>
      <c r="C222" s="39"/>
      <c r="D222" s="178"/>
      <c r="E222" s="49" t="s">
        <v>355</v>
      </c>
      <c r="F222" s="19">
        <f>F223</f>
        <v>2253</v>
      </c>
    </row>
    <row r="223" spans="1:6" s="4" customFormat="1" ht="15.75" customHeight="1">
      <c r="A223" s="12"/>
      <c r="B223" s="40"/>
      <c r="C223" s="39"/>
      <c r="D223" s="178"/>
      <c r="E223" s="38" t="s">
        <v>356</v>
      </c>
      <c r="F223" s="26">
        <v>2253</v>
      </c>
    </row>
    <row r="224" spans="1:6" s="4" customFormat="1" ht="15.75" customHeight="1">
      <c r="A224" s="12"/>
      <c r="B224" s="40"/>
      <c r="C224" s="39"/>
      <c r="D224" s="177" t="s">
        <v>357</v>
      </c>
      <c r="E224" s="18" t="s">
        <v>358</v>
      </c>
      <c r="F224" s="19">
        <f>F225+F232+F240+F247+F254+F256</f>
        <v>24330</v>
      </c>
    </row>
    <row r="225" spans="1:6" s="4" customFormat="1" ht="15.75" customHeight="1">
      <c r="A225" s="12"/>
      <c r="B225" s="40"/>
      <c r="C225" s="39"/>
      <c r="D225" s="178"/>
      <c r="E225" s="41" t="s">
        <v>359</v>
      </c>
      <c r="F225" s="19">
        <f>F226+F227+F228+F229+F230+F231</f>
        <v>10347</v>
      </c>
    </row>
    <row r="226" spans="1:6" s="4" customFormat="1" ht="15.75" customHeight="1">
      <c r="A226" s="12"/>
      <c r="B226" s="40"/>
      <c r="C226" s="39"/>
      <c r="D226" s="178"/>
      <c r="E226" s="38" t="s">
        <v>360</v>
      </c>
      <c r="F226" s="26">
        <v>1355</v>
      </c>
    </row>
    <row r="227" spans="1:6" s="4" customFormat="1" ht="15.75" customHeight="1">
      <c r="A227" s="12"/>
      <c r="B227" s="40"/>
      <c r="C227" s="39"/>
      <c r="D227" s="178"/>
      <c r="E227" s="38" t="s">
        <v>361</v>
      </c>
      <c r="F227" s="26">
        <v>3587</v>
      </c>
    </row>
    <row r="228" spans="1:6" s="4" customFormat="1" ht="15.75" customHeight="1">
      <c r="A228" s="12"/>
      <c r="B228" s="40"/>
      <c r="C228" s="39"/>
      <c r="D228" s="178"/>
      <c r="E228" s="38" t="s">
        <v>362</v>
      </c>
      <c r="F228" s="26">
        <v>996</v>
      </c>
    </row>
    <row r="229" spans="1:6" s="4" customFormat="1" ht="15.75" customHeight="1">
      <c r="A229" s="12"/>
      <c r="B229" s="40"/>
      <c r="C229" s="39"/>
      <c r="D229" s="178"/>
      <c r="E229" s="38" t="s">
        <v>363</v>
      </c>
      <c r="F229" s="26">
        <v>191</v>
      </c>
    </row>
    <row r="230" spans="1:6" s="4" customFormat="1" ht="15.75" customHeight="1">
      <c r="A230" s="12"/>
      <c r="B230" s="40"/>
      <c r="C230" s="39"/>
      <c r="D230" s="178"/>
      <c r="E230" s="38" t="s">
        <v>364</v>
      </c>
      <c r="F230" s="26">
        <v>198</v>
      </c>
    </row>
    <row r="231" spans="1:6" s="4" customFormat="1" ht="15.75" customHeight="1">
      <c r="A231" s="12"/>
      <c r="B231" s="40"/>
      <c r="C231" s="39"/>
      <c r="D231" s="178"/>
      <c r="E231" s="38" t="s">
        <v>365</v>
      </c>
      <c r="F231" s="26">
        <v>4020</v>
      </c>
    </row>
    <row r="232" spans="1:6" s="4" customFormat="1" ht="15.75" customHeight="1">
      <c r="A232" s="12"/>
      <c r="B232" s="40"/>
      <c r="C232" s="39"/>
      <c r="D232" s="178"/>
      <c r="E232" s="41" t="s">
        <v>366</v>
      </c>
      <c r="F232" s="19">
        <f>F233+F234+F235+F236+F239+F237+F238</f>
        <v>2160</v>
      </c>
    </row>
    <row r="233" spans="1:6" s="4" customFormat="1" ht="15.75" customHeight="1">
      <c r="A233" s="12"/>
      <c r="B233" s="40"/>
      <c r="C233" s="39"/>
      <c r="D233" s="178"/>
      <c r="E233" s="38" t="s">
        <v>201</v>
      </c>
      <c r="F233" s="26">
        <v>385</v>
      </c>
    </row>
    <row r="234" spans="1:6" s="4" customFormat="1" ht="15.75" customHeight="1">
      <c r="A234" s="12"/>
      <c r="B234" s="40"/>
      <c r="C234" s="39"/>
      <c r="D234" s="178"/>
      <c r="E234" s="38" t="s">
        <v>367</v>
      </c>
      <c r="F234" s="26">
        <v>1201</v>
      </c>
    </row>
    <row r="235" spans="1:6" s="4" customFormat="1" ht="15.75" customHeight="1">
      <c r="A235" s="12"/>
      <c r="B235" s="40"/>
      <c r="C235" s="39"/>
      <c r="D235" s="178"/>
      <c r="E235" s="38" t="s">
        <v>368</v>
      </c>
      <c r="F235" s="26">
        <v>173</v>
      </c>
    </row>
    <row r="236" spans="1:6" s="4" customFormat="1" ht="15.75" customHeight="1">
      <c r="A236" s="12"/>
      <c r="B236" s="40"/>
      <c r="C236" s="39"/>
      <c r="D236" s="178"/>
      <c r="E236" s="38" t="s">
        <v>369</v>
      </c>
      <c r="F236" s="26"/>
    </row>
    <row r="237" spans="1:6" s="4" customFormat="1" ht="15.75" customHeight="1">
      <c r="A237" s="12"/>
      <c r="B237" s="40"/>
      <c r="C237" s="39"/>
      <c r="D237" s="178"/>
      <c r="E237" s="38" t="s">
        <v>370</v>
      </c>
      <c r="F237" s="26">
        <v>100</v>
      </c>
    </row>
    <row r="238" spans="1:6" s="4" customFormat="1" ht="15.75" customHeight="1">
      <c r="A238" s="12"/>
      <c r="B238" s="40"/>
      <c r="C238" s="39"/>
      <c r="D238" s="178"/>
      <c r="E238" s="38" t="s">
        <v>371</v>
      </c>
      <c r="F238" s="26">
        <v>6</v>
      </c>
    </row>
    <row r="239" spans="1:6" s="4" customFormat="1" ht="15.75" customHeight="1">
      <c r="A239" s="12"/>
      <c r="B239" s="40"/>
      <c r="C239" s="39"/>
      <c r="D239" s="178"/>
      <c r="E239" s="38" t="s">
        <v>372</v>
      </c>
      <c r="F239" s="26">
        <v>295</v>
      </c>
    </row>
    <row r="240" spans="1:6" s="4" customFormat="1" ht="15.75" customHeight="1">
      <c r="A240" s="12"/>
      <c r="B240" s="40"/>
      <c r="C240" s="39"/>
      <c r="D240" s="178"/>
      <c r="E240" s="41" t="s">
        <v>373</v>
      </c>
      <c r="F240" s="19">
        <f>F241+F242+F243+F244+F245+F246</f>
        <v>2235</v>
      </c>
    </row>
    <row r="241" spans="1:6" s="4" customFormat="1" ht="15.75" customHeight="1">
      <c r="A241" s="12"/>
      <c r="B241" s="40"/>
      <c r="C241" s="39"/>
      <c r="D241" s="178"/>
      <c r="E241" s="38" t="s">
        <v>201</v>
      </c>
      <c r="F241" s="26">
        <v>187</v>
      </c>
    </row>
    <row r="242" spans="1:6" s="4" customFormat="1" ht="15.75" customHeight="1">
      <c r="A242" s="12"/>
      <c r="B242" s="40"/>
      <c r="C242" s="39"/>
      <c r="D242" s="178"/>
      <c r="E242" s="38" t="s">
        <v>374</v>
      </c>
      <c r="F242" s="26">
        <v>15</v>
      </c>
    </row>
    <row r="243" spans="1:6" s="4" customFormat="1" ht="15.75" customHeight="1">
      <c r="A243" s="12"/>
      <c r="B243" s="40"/>
      <c r="C243" s="39"/>
      <c r="D243" s="178"/>
      <c r="E243" s="38" t="s">
        <v>375</v>
      </c>
      <c r="F243" s="26">
        <v>640</v>
      </c>
    </row>
    <row r="244" spans="1:6" s="4" customFormat="1" ht="15.75" customHeight="1">
      <c r="A244" s="12"/>
      <c r="B244" s="40"/>
      <c r="C244" s="39"/>
      <c r="D244" s="178"/>
      <c r="E244" s="38" t="s">
        <v>376</v>
      </c>
      <c r="F244" s="26">
        <v>1393</v>
      </c>
    </row>
    <row r="245" spans="1:6" s="4" customFormat="1" ht="15.75" customHeight="1">
      <c r="A245" s="12"/>
      <c r="B245" s="40"/>
      <c r="C245" s="39"/>
      <c r="D245" s="178"/>
      <c r="E245" s="38" t="s">
        <v>377</v>
      </c>
      <c r="F245" s="26"/>
    </row>
    <row r="246" spans="1:6" s="4" customFormat="1" ht="15.75" customHeight="1">
      <c r="A246" s="12"/>
      <c r="B246" s="40"/>
      <c r="C246" s="39"/>
      <c r="D246" s="178"/>
      <c r="E246" s="38" t="s">
        <v>378</v>
      </c>
      <c r="F246" s="26"/>
    </row>
    <row r="247" spans="1:6" s="4" customFormat="1" ht="15.75" customHeight="1">
      <c r="A247" s="12"/>
      <c r="B247" s="40"/>
      <c r="C247" s="39"/>
      <c r="D247" s="178"/>
      <c r="E247" s="41" t="s">
        <v>379</v>
      </c>
      <c r="F247" s="19">
        <f>F248+F249+F250+F251+F252+F253</f>
        <v>9262</v>
      </c>
    </row>
    <row r="248" spans="1:6" s="4" customFormat="1" ht="15.75" customHeight="1">
      <c r="A248" s="12"/>
      <c r="B248" s="40"/>
      <c r="C248" s="39"/>
      <c r="D248" s="178"/>
      <c r="E248" s="38" t="s">
        <v>201</v>
      </c>
      <c r="F248" s="26">
        <v>160</v>
      </c>
    </row>
    <row r="249" spans="1:6" s="4" customFormat="1" ht="15.75" customHeight="1">
      <c r="A249" s="12"/>
      <c r="B249" s="40"/>
      <c r="C249" s="39"/>
      <c r="D249" s="178"/>
      <c r="E249" s="38" t="s">
        <v>380</v>
      </c>
      <c r="F249" s="26">
        <v>135</v>
      </c>
    </row>
    <row r="250" spans="1:6" s="4" customFormat="1" ht="15.75" customHeight="1">
      <c r="A250" s="12"/>
      <c r="B250" s="40"/>
      <c r="C250" s="39"/>
      <c r="D250" s="178"/>
      <c r="E250" s="38" t="s">
        <v>381</v>
      </c>
      <c r="F250" s="26">
        <v>147</v>
      </c>
    </row>
    <row r="251" spans="1:6" s="4" customFormat="1" ht="15.75" customHeight="1">
      <c r="A251" s="12"/>
      <c r="B251" s="40"/>
      <c r="C251" s="39"/>
      <c r="D251" s="178"/>
      <c r="E251" s="38" t="s">
        <v>382</v>
      </c>
      <c r="F251" s="26">
        <v>590</v>
      </c>
    </row>
    <row r="252" spans="1:6" s="4" customFormat="1" ht="15.75" customHeight="1">
      <c r="A252" s="12"/>
      <c r="B252" s="40"/>
      <c r="C252" s="39"/>
      <c r="D252" s="178"/>
      <c r="E252" s="38" t="s">
        <v>383</v>
      </c>
      <c r="F252" s="26">
        <v>8230</v>
      </c>
    </row>
    <row r="253" spans="1:6" s="4" customFormat="1" ht="15.75" customHeight="1">
      <c r="A253" s="12"/>
      <c r="B253" s="40"/>
      <c r="C253" s="39"/>
      <c r="D253" s="178"/>
      <c r="E253" s="38" t="s">
        <v>384</v>
      </c>
      <c r="F253" s="26"/>
    </row>
    <row r="254" spans="1:6" s="4" customFormat="1" ht="15.75" customHeight="1">
      <c r="A254" s="12"/>
      <c r="B254" s="40"/>
      <c r="C254" s="39"/>
      <c r="D254" s="178"/>
      <c r="E254" s="41" t="s">
        <v>385</v>
      </c>
      <c r="F254" s="19">
        <f>F255</f>
        <v>181</v>
      </c>
    </row>
    <row r="255" spans="1:6" s="4" customFormat="1" ht="15.75" customHeight="1">
      <c r="A255" s="12"/>
      <c r="B255" s="40"/>
      <c r="C255" s="39"/>
      <c r="D255" s="178"/>
      <c r="E255" s="38" t="s">
        <v>386</v>
      </c>
      <c r="F255" s="26">
        <v>181</v>
      </c>
    </row>
    <row r="256" spans="1:6" s="4" customFormat="1" ht="15.75" customHeight="1">
      <c r="A256" s="12"/>
      <c r="B256" s="40"/>
      <c r="C256" s="39"/>
      <c r="D256" s="178"/>
      <c r="E256" s="41" t="s">
        <v>387</v>
      </c>
      <c r="F256" s="19">
        <f>F257</f>
        <v>145</v>
      </c>
    </row>
    <row r="257" spans="1:6" s="4" customFormat="1" ht="15.75" customHeight="1">
      <c r="A257" s="12"/>
      <c r="B257" s="40"/>
      <c r="C257" s="39"/>
      <c r="D257" s="178"/>
      <c r="E257" s="38" t="s">
        <v>388</v>
      </c>
      <c r="F257" s="26">
        <v>145</v>
      </c>
    </row>
    <row r="258" spans="1:6" s="4" customFormat="1" ht="15.75" customHeight="1">
      <c r="A258" s="12"/>
      <c r="B258" s="40"/>
      <c r="C258" s="39"/>
      <c r="D258" s="177" t="s">
        <v>389</v>
      </c>
      <c r="E258" s="18" t="s">
        <v>390</v>
      </c>
      <c r="F258" s="19">
        <f>F259+F262</f>
        <v>2525</v>
      </c>
    </row>
    <row r="259" spans="1:6" s="4" customFormat="1" ht="15.75" customHeight="1">
      <c r="A259" s="12"/>
      <c r="B259" s="40"/>
      <c r="C259" s="39"/>
      <c r="D259" s="178"/>
      <c r="E259" s="41" t="s">
        <v>391</v>
      </c>
      <c r="F259" s="19">
        <f>F260+F261</f>
        <v>525</v>
      </c>
    </row>
    <row r="260" spans="1:6" s="4" customFormat="1" ht="15.75" customHeight="1">
      <c r="A260" s="12"/>
      <c r="B260" s="12"/>
      <c r="C260" s="12"/>
      <c r="D260" s="178"/>
      <c r="E260" s="38" t="s">
        <v>201</v>
      </c>
      <c r="F260" s="26">
        <v>275</v>
      </c>
    </row>
    <row r="261" spans="1:6" s="4" customFormat="1" ht="15.75" customHeight="1">
      <c r="A261" s="12"/>
      <c r="B261" s="12"/>
      <c r="C261" s="12"/>
      <c r="D261" s="179"/>
      <c r="E261" s="38" t="s">
        <v>392</v>
      </c>
      <c r="F261" s="26">
        <v>250</v>
      </c>
    </row>
    <row r="262" spans="1:6" s="4" customFormat="1" ht="15.75" customHeight="1">
      <c r="A262" s="12"/>
      <c r="B262" s="12"/>
      <c r="C262" s="12"/>
      <c r="D262" s="50"/>
      <c r="E262" s="49" t="s">
        <v>393</v>
      </c>
      <c r="F262" s="19">
        <f>F263</f>
        <v>2000</v>
      </c>
    </row>
    <row r="263" spans="1:6" s="4" customFormat="1" ht="15.75" customHeight="1">
      <c r="A263" s="12"/>
      <c r="B263" s="12"/>
      <c r="C263" s="12"/>
      <c r="D263" s="50"/>
      <c r="E263" s="38" t="s">
        <v>394</v>
      </c>
      <c r="F263" s="26">
        <v>2000</v>
      </c>
    </row>
    <row r="264" spans="1:6" s="4" customFormat="1" ht="15.75" customHeight="1">
      <c r="A264" s="12"/>
      <c r="B264" s="12"/>
      <c r="C264" s="12"/>
      <c r="D264" s="177" t="s">
        <v>395</v>
      </c>
      <c r="E264" s="18" t="s">
        <v>396</v>
      </c>
      <c r="F264" s="19">
        <f>F265</f>
        <v>673</v>
      </c>
    </row>
    <row r="265" spans="1:6" s="4" customFormat="1" ht="15.75" customHeight="1">
      <c r="A265" s="12"/>
      <c r="B265" s="12"/>
      <c r="C265" s="12"/>
      <c r="D265" s="178"/>
      <c r="E265" s="41" t="s">
        <v>397</v>
      </c>
      <c r="F265" s="19">
        <f>F266+F267</f>
        <v>673</v>
      </c>
    </row>
    <row r="266" spans="1:6" s="4" customFormat="1" ht="15.75" customHeight="1">
      <c r="A266" s="12"/>
      <c r="B266" s="12"/>
      <c r="C266" s="12"/>
      <c r="D266" s="178"/>
      <c r="E266" s="38" t="s">
        <v>202</v>
      </c>
      <c r="F266" s="26">
        <v>173</v>
      </c>
    </row>
    <row r="267" spans="1:6" s="4" customFormat="1" ht="15.75" customHeight="1">
      <c r="A267" s="12"/>
      <c r="B267" s="12"/>
      <c r="C267" s="12"/>
      <c r="D267" s="178"/>
      <c r="E267" s="38" t="s">
        <v>398</v>
      </c>
      <c r="F267" s="26">
        <v>500</v>
      </c>
    </row>
    <row r="268" spans="1:6" s="4" customFormat="1" ht="15.75" customHeight="1">
      <c r="A268" s="12"/>
      <c r="B268" s="12"/>
      <c r="C268" s="12"/>
      <c r="D268" s="177" t="s">
        <v>399</v>
      </c>
      <c r="E268" s="18" t="s">
        <v>400</v>
      </c>
      <c r="F268" s="19">
        <f>F269</f>
        <v>746</v>
      </c>
    </row>
    <row r="269" spans="1:6" s="4" customFormat="1" ht="15.75" customHeight="1">
      <c r="A269" s="13" t="s">
        <v>239</v>
      </c>
      <c r="B269" s="30" t="s">
        <v>401</v>
      </c>
      <c r="C269" s="14">
        <f>SUM(C270+C274+C275+C276+C277+C278+C279+C280+C281+C282+C283+C284+C285+C286+C287)</f>
        <v>99654</v>
      </c>
      <c r="D269" s="178"/>
      <c r="E269" s="41" t="s">
        <v>402</v>
      </c>
      <c r="F269" s="19">
        <f>F270+F271+F272+F273</f>
        <v>746</v>
      </c>
    </row>
    <row r="270" spans="1:6" s="4" customFormat="1" ht="15.75" customHeight="1">
      <c r="A270" s="12"/>
      <c r="B270" s="31" t="s">
        <v>403</v>
      </c>
      <c r="C270" s="29">
        <v>1440</v>
      </c>
      <c r="D270" s="178"/>
      <c r="E270" s="38" t="s">
        <v>201</v>
      </c>
      <c r="F270" s="26">
        <v>560</v>
      </c>
    </row>
    <row r="271" spans="1:6" s="4" customFormat="1" ht="15.75" customHeight="1">
      <c r="A271" s="12"/>
      <c r="B271" s="31" t="s">
        <v>404</v>
      </c>
      <c r="C271" s="51">
        <v>1033</v>
      </c>
      <c r="D271" s="178"/>
      <c r="E271" s="38" t="s">
        <v>202</v>
      </c>
      <c r="F271" s="26">
        <v>178</v>
      </c>
    </row>
    <row r="272" spans="1:6" s="4" customFormat="1" ht="15.75" customHeight="1">
      <c r="A272" s="12"/>
      <c r="B272" s="52" t="s">
        <v>405</v>
      </c>
      <c r="C272" s="51">
        <v>400</v>
      </c>
      <c r="D272" s="178"/>
      <c r="E272" s="38" t="s">
        <v>406</v>
      </c>
      <c r="F272" s="26"/>
    </row>
    <row r="273" spans="1:6" s="4" customFormat="1" ht="15.75" customHeight="1">
      <c r="A273" s="12"/>
      <c r="B273" s="53" t="s">
        <v>407</v>
      </c>
      <c r="C273" s="51">
        <v>7</v>
      </c>
      <c r="D273" s="178"/>
      <c r="E273" s="38" t="s">
        <v>408</v>
      </c>
      <c r="F273" s="26">
        <v>8</v>
      </c>
    </row>
    <row r="274" spans="1:6" s="4" customFormat="1" ht="15.75" customHeight="1">
      <c r="A274" s="12"/>
      <c r="B274" s="53" t="s">
        <v>409</v>
      </c>
      <c r="C274" s="29">
        <v>2445</v>
      </c>
      <c r="D274" s="178"/>
      <c r="E274" s="18" t="s">
        <v>410</v>
      </c>
      <c r="F274" s="19"/>
    </row>
    <row r="275" spans="1:6" s="4" customFormat="1" ht="15.75" customHeight="1">
      <c r="A275" s="12"/>
      <c r="B275" s="31" t="s">
        <v>411</v>
      </c>
      <c r="C275" s="29">
        <v>18245</v>
      </c>
      <c r="D275" s="178"/>
      <c r="E275" s="38" t="s">
        <v>412</v>
      </c>
      <c r="F275" s="26"/>
    </row>
    <row r="276" spans="1:6" s="4" customFormat="1" ht="15.75" customHeight="1">
      <c r="A276" s="12"/>
      <c r="B276" s="54" t="s">
        <v>413</v>
      </c>
      <c r="C276" s="29">
        <v>31820</v>
      </c>
      <c r="D276" s="180" t="s">
        <v>414</v>
      </c>
      <c r="E276" s="18" t="s">
        <v>415</v>
      </c>
      <c r="F276" s="19">
        <f>F277+F281+F283</f>
        <v>1436</v>
      </c>
    </row>
    <row r="277" spans="1:6" s="4" customFormat="1" ht="24">
      <c r="A277" s="12"/>
      <c r="B277" s="54" t="s">
        <v>416</v>
      </c>
      <c r="C277" s="29">
        <v>16126</v>
      </c>
      <c r="D277" s="181"/>
      <c r="E277" s="18" t="s">
        <v>417</v>
      </c>
      <c r="F277" s="19">
        <f>F278+F279+F280</f>
        <v>711</v>
      </c>
    </row>
    <row r="278" spans="1:6" s="4" customFormat="1" ht="15.75" customHeight="1">
      <c r="A278" s="12"/>
      <c r="B278" s="54" t="s">
        <v>418</v>
      </c>
      <c r="C278" s="29">
        <v>663</v>
      </c>
      <c r="D278" s="181"/>
      <c r="E278" s="44" t="s">
        <v>419</v>
      </c>
      <c r="F278" s="26">
        <v>556</v>
      </c>
    </row>
    <row r="279" spans="1:6" s="4" customFormat="1" ht="15.75" customHeight="1">
      <c r="A279" s="12"/>
      <c r="B279" s="54" t="s">
        <v>420</v>
      </c>
      <c r="C279" s="29">
        <v>6251</v>
      </c>
      <c r="D279" s="181"/>
      <c r="E279" s="44" t="s">
        <v>167</v>
      </c>
      <c r="F279" s="26">
        <v>155</v>
      </c>
    </row>
    <row r="280" spans="1:6" s="4" customFormat="1" ht="15.75" customHeight="1">
      <c r="A280" s="12"/>
      <c r="B280" s="54" t="s">
        <v>421</v>
      </c>
      <c r="C280" s="29">
        <v>13238</v>
      </c>
      <c r="D280" s="181"/>
      <c r="E280" s="44" t="s">
        <v>422</v>
      </c>
      <c r="F280" s="26"/>
    </row>
    <row r="281" spans="1:6" s="4" customFormat="1" ht="15.75" customHeight="1">
      <c r="A281" s="12"/>
      <c r="B281" s="55" t="s">
        <v>423</v>
      </c>
      <c r="C281" s="29">
        <v>649</v>
      </c>
      <c r="D281" s="181"/>
      <c r="E281" s="18" t="s">
        <v>424</v>
      </c>
      <c r="F281" s="19">
        <f>F282</f>
        <v>650</v>
      </c>
    </row>
    <row r="282" spans="1:6" s="4" customFormat="1" ht="15.75" customHeight="1">
      <c r="A282" s="12"/>
      <c r="B282" s="55" t="s">
        <v>425</v>
      </c>
      <c r="C282" s="29">
        <v>1873</v>
      </c>
      <c r="D282" s="181"/>
      <c r="E282" s="44" t="s">
        <v>426</v>
      </c>
      <c r="F282" s="26">
        <v>650</v>
      </c>
    </row>
    <row r="283" spans="1:6" s="4" customFormat="1" ht="15.75" customHeight="1">
      <c r="A283" s="12"/>
      <c r="B283" s="55" t="s">
        <v>427</v>
      </c>
      <c r="C283" s="29">
        <v>5236</v>
      </c>
      <c r="D283" s="181"/>
      <c r="E283" s="18" t="s">
        <v>428</v>
      </c>
      <c r="F283" s="19">
        <f>F284</f>
        <v>75</v>
      </c>
    </row>
    <row r="284" spans="1:6" s="4" customFormat="1" ht="15.75" customHeight="1">
      <c r="A284" s="12"/>
      <c r="B284" s="55" t="s">
        <v>429</v>
      </c>
      <c r="C284" s="29">
        <v>983</v>
      </c>
      <c r="D284" s="182"/>
      <c r="E284" s="44" t="s">
        <v>430</v>
      </c>
      <c r="F284" s="26">
        <v>75</v>
      </c>
    </row>
    <row r="285" spans="1:6" s="4" customFormat="1" ht="15.75" customHeight="1">
      <c r="A285" s="12"/>
      <c r="B285" s="55" t="s">
        <v>431</v>
      </c>
      <c r="C285" s="29">
        <v>386</v>
      </c>
      <c r="D285" s="181" t="s">
        <v>432</v>
      </c>
      <c r="E285" s="49" t="s">
        <v>433</v>
      </c>
      <c r="F285" s="19">
        <f>F286</f>
        <v>2350</v>
      </c>
    </row>
    <row r="286" spans="1:6" s="4" customFormat="1" ht="15.75" customHeight="1">
      <c r="A286" s="12"/>
      <c r="B286" s="56" t="s">
        <v>434</v>
      </c>
      <c r="C286" s="10">
        <v>299</v>
      </c>
      <c r="D286" s="181"/>
      <c r="E286" s="49" t="s">
        <v>435</v>
      </c>
      <c r="F286" s="19">
        <f>F287+F288</f>
        <v>2350</v>
      </c>
    </row>
    <row r="287" spans="1:6" s="4" customFormat="1" ht="15.75" customHeight="1">
      <c r="A287" s="12"/>
      <c r="B287" s="55"/>
      <c r="C287" s="29"/>
      <c r="D287" s="181"/>
      <c r="E287" s="57" t="s">
        <v>436</v>
      </c>
      <c r="F287" s="26">
        <v>1650</v>
      </c>
    </row>
    <row r="288" spans="1:6" s="4" customFormat="1" ht="15.75" customHeight="1">
      <c r="A288" s="58"/>
      <c r="B288" s="12"/>
      <c r="C288" s="12"/>
      <c r="D288" s="181"/>
      <c r="E288" s="57" t="s">
        <v>437</v>
      </c>
      <c r="F288" s="26">
        <v>700</v>
      </c>
    </row>
    <row r="289" spans="1:6" s="4" customFormat="1" ht="15.75" customHeight="1">
      <c r="A289" s="12"/>
      <c r="B289" s="12"/>
      <c r="C289" s="12"/>
      <c r="D289" s="59" t="s">
        <v>438</v>
      </c>
      <c r="E289" s="49" t="s">
        <v>439</v>
      </c>
      <c r="F289" s="19">
        <v>841</v>
      </c>
    </row>
    <row r="290" spans="1:6" s="4" customFormat="1" ht="15.75" customHeight="1">
      <c r="A290" s="12"/>
      <c r="B290" s="12"/>
      <c r="C290" s="12"/>
      <c r="D290" s="59" t="s">
        <v>440</v>
      </c>
      <c r="E290" s="49" t="s">
        <v>441</v>
      </c>
      <c r="F290" s="19">
        <v>6493</v>
      </c>
    </row>
    <row r="291" spans="1:6" s="4" customFormat="1" ht="15.75" customHeight="1">
      <c r="A291" s="60" t="s">
        <v>254</v>
      </c>
      <c r="B291" s="61" t="s">
        <v>442</v>
      </c>
      <c r="C291" s="13">
        <v>23263</v>
      </c>
      <c r="D291" s="62" t="s">
        <v>443</v>
      </c>
      <c r="E291" s="18" t="s">
        <v>444</v>
      </c>
      <c r="F291" s="19">
        <v>2882</v>
      </c>
    </row>
    <row r="292" spans="1:6" s="4" customFormat="1" ht="15.75" customHeight="1">
      <c r="A292" s="13" t="s">
        <v>258</v>
      </c>
      <c r="B292" s="61" t="s">
        <v>445</v>
      </c>
      <c r="C292" s="13">
        <v>3000</v>
      </c>
      <c r="D292" s="63" t="s">
        <v>446</v>
      </c>
      <c r="E292" s="64" t="s">
        <v>447</v>
      </c>
      <c r="F292" s="17">
        <v>5</v>
      </c>
    </row>
    <row r="293" spans="1:6" s="4" customFormat="1" ht="15.75" customHeight="1">
      <c r="A293" s="13" t="s">
        <v>277</v>
      </c>
      <c r="B293" s="61" t="s">
        <v>448</v>
      </c>
      <c r="C293" s="13">
        <v>21041</v>
      </c>
      <c r="D293" s="63" t="s">
        <v>449</v>
      </c>
      <c r="E293" s="64" t="s">
        <v>450</v>
      </c>
      <c r="F293" s="17">
        <v>1500</v>
      </c>
    </row>
    <row r="294" spans="1:6" s="4" customFormat="1" ht="15.75" customHeight="1">
      <c r="A294" s="12"/>
      <c r="B294" s="13" t="s">
        <v>451</v>
      </c>
      <c r="C294" s="17">
        <f>C26+C269+C291+C292+C293</f>
        <v>157758</v>
      </c>
      <c r="D294" s="65"/>
      <c r="E294" s="66" t="s">
        <v>452</v>
      </c>
      <c r="F294" s="17">
        <f>F5+F76+F97+F112+F116+F135+F177+F204+F217+F224+F258+F264+F268+F276+F285+F289+F291+F292+F293+F290</f>
        <v>157758</v>
      </c>
    </row>
    <row r="295" ht="14.25">
      <c r="F295" s="67"/>
    </row>
    <row r="296" ht="14.25">
      <c r="F296" s="67"/>
    </row>
    <row r="297" ht="14.25">
      <c r="F297" s="67"/>
    </row>
    <row r="298" ht="14.25">
      <c r="F298" s="67"/>
    </row>
    <row r="299" ht="14.25">
      <c r="F299" s="67"/>
    </row>
    <row r="300" ht="14.25">
      <c r="F300" s="67"/>
    </row>
    <row r="301" ht="14.25">
      <c r="F301" s="67"/>
    </row>
    <row r="302" ht="14.25">
      <c r="F302" s="67"/>
    </row>
    <row r="303" ht="14.25">
      <c r="F303" s="67"/>
    </row>
    <row r="304" ht="14.25">
      <c r="F304" s="67"/>
    </row>
    <row r="305" ht="14.25">
      <c r="F305" s="67"/>
    </row>
    <row r="306" ht="14.25">
      <c r="F306" s="67"/>
    </row>
    <row r="307" ht="14.25">
      <c r="F307" s="67"/>
    </row>
    <row r="308" ht="14.25">
      <c r="F308" s="67"/>
    </row>
    <row r="309" ht="14.25">
      <c r="F309" s="67"/>
    </row>
    <row r="310" ht="14.25">
      <c r="F310" s="67"/>
    </row>
    <row r="311" ht="14.25">
      <c r="F311" s="67"/>
    </row>
    <row r="312" ht="14.25">
      <c r="F312" s="67"/>
    </row>
    <row r="313" ht="14.25">
      <c r="F313" s="67"/>
    </row>
    <row r="314" ht="14.25">
      <c r="F314" s="67"/>
    </row>
    <row r="315" ht="14.25">
      <c r="F315" s="67"/>
    </row>
    <row r="316" ht="14.25">
      <c r="F316" s="67"/>
    </row>
    <row r="317" ht="14.25">
      <c r="F317" s="67"/>
    </row>
    <row r="318" ht="14.25">
      <c r="F318" s="67"/>
    </row>
    <row r="319" ht="14.25">
      <c r="F319" s="67"/>
    </row>
    <row r="320" ht="14.25">
      <c r="F320" s="67"/>
    </row>
    <row r="321" ht="14.25">
      <c r="F321" s="67"/>
    </row>
    <row r="322" ht="14.25">
      <c r="F322" s="67"/>
    </row>
    <row r="323" ht="14.25">
      <c r="F323" s="67"/>
    </row>
    <row r="324" ht="14.25">
      <c r="F324" s="67"/>
    </row>
    <row r="325" ht="14.25">
      <c r="F325" s="67"/>
    </row>
    <row r="326" ht="14.25">
      <c r="F326" s="67"/>
    </row>
    <row r="327" ht="14.25">
      <c r="F327" s="67"/>
    </row>
    <row r="328" ht="14.25">
      <c r="F328" s="67"/>
    </row>
    <row r="329" ht="14.25">
      <c r="F329" s="67"/>
    </row>
    <row r="330" ht="14.25">
      <c r="F330" s="67"/>
    </row>
    <row r="331" ht="14.25">
      <c r="F331" s="67"/>
    </row>
    <row r="332" ht="14.25">
      <c r="F332" s="67"/>
    </row>
    <row r="333" ht="14.25">
      <c r="F333" s="67"/>
    </row>
    <row r="334" ht="14.25">
      <c r="F334" s="67"/>
    </row>
    <row r="335" ht="14.25">
      <c r="F335" s="67"/>
    </row>
    <row r="336" ht="14.25">
      <c r="F336" s="67"/>
    </row>
    <row r="337" ht="14.25">
      <c r="F337" s="67"/>
    </row>
    <row r="338" ht="14.25">
      <c r="F338" s="67"/>
    </row>
    <row r="339" ht="14.25">
      <c r="F339" s="67"/>
    </row>
    <row r="340" ht="14.25">
      <c r="F340" s="67"/>
    </row>
    <row r="341" ht="14.25">
      <c r="F341" s="67"/>
    </row>
    <row r="342" ht="14.25">
      <c r="F342" s="67"/>
    </row>
    <row r="343" ht="14.25">
      <c r="F343" s="67"/>
    </row>
    <row r="344" ht="14.25">
      <c r="F344" s="67"/>
    </row>
    <row r="345" ht="14.25">
      <c r="F345" s="67"/>
    </row>
    <row r="346" ht="14.25">
      <c r="F346" s="67"/>
    </row>
    <row r="347" ht="14.25">
      <c r="F347" s="67"/>
    </row>
    <row r="348" ht="14.25">
      <c r="F348" s="67"/>
    </row>
    <row r="349" ht="14.25">
      <c r="F349" s="67"/>
    </row>
    <row r="350" ht="14.25">
      <c r="F350" s="67"/>
    </row>
    <row r="351" ht="14.25">
      <c r="F351" s="67"/>
    </row>
    <row r="352" ht="14.25">
      <c r="F352" s="67"/>
    </row>
    <row r="353" ht="14.25">
      <c r="F353" s="67"/>
    </row>
    <row r="354" ht="14.25">
      <c r="F354" s="67"/>
    </row>
    <row r="355" ht="14.25">
      <c r="F355" s="67"/>
    </row>
    <row r="356" ht="14.25">
      <c r="F356" s="67"/>
    </row>
    <row r="357" ht="14.25">
      <c r="F357" s="67"/>
    </row>
    <row r="358" ht="14.25">
      <c r="F358" s="67"/>
    </row>
    <row r="359" ht="14.25">
      <c r="F359" s="67"/>
    </row>
    <row r="360" ht="14.25">
      <c r="F360" s="67"/>
    </row>
    <row r="361" ht="14.25">
      <c r="F361" s="67"/>
    </row>
    <row r="362" ht="14.25">
      <c r="F362" s="67"/>
    </row>
    <row r="363" ht="14.25">
      <c r="F363" s="67"/>
    </row>
    <row r="364" ht="14.25">
      <c r="F364" s="67"/>
    </row>
    <row r="365" ht="14.25">
      <c r="F365" s="67"/>
    </row>
    <row r="366" ht="14.25">
      <c r="F366" s="67"/>
    </row>
    <row r="367" ht="14.25">
      <c r="F367" s="67"/>
    </row>
    <row r="368" ht="14.25">
      <c r="F368" s="67"/>
    </row>
    <row r="369" ht="14.25">
      <c r="F369" s="67"/>
    </row>
    <row r="370" ht="14.25">
      <c r="F370" s="67"/>
    </row>
    <row r="371" ht="14.25">
      <c r="F371" s="67"/>
    </row>
    <row r="372" ht="14.25">
      <c r="F372" s="67"/>
    </row>
    <row r="373" ht="14.25">
      <c r="F373" s="67"/>
    </row>
    <row r="374" ht="14.25">
      <c r="F374" s="67"/>
    </row>
    <row r="375" ht="14.25">
      <c r="F375" s="67"/>
    </row>
    <row r="376" ht="14.25">
      <c r="F376" s="67"/>
    </row>
    <row r="377" ht="14.25">
      <c r="F377" s="67"/>
    </row>
    <row r="378" ht="14.25">
      <c r="F378" s="67"/>
    </row>
    <row r="379" ht="14.25">
      <c r="F379" s="67"/>
    </row>
    <row r="380" ht="14.25">
      <c r="F380" s="67"/>
    </row>
    <row r="381" ht="14.25">
      <c r="F381" s="67"/>
    </row>
    <row r="382" ht="14.25">
      <c r="F382" s="67"/>
    </row>
    <row r="383" ht="14.25">
      <c r="F383" s="67"/>
    </row>
    <row r="384" ht="14.25">
      <c r="F384" s="67"/>
    </row>
    <row r="385" ht="14.25">
      <c r="F385" s="67"/>
    </row>
    <row r="386" ht="14.25">
      <c r="F386" s="67"/>
    </row>
    <row r="387" ht="14.25">
      <c r="F387" s="67"/>
    </row>
    <row r="388" ht="14.25">
      <c r="F388" s="67"/>
    </row>
    <row r="389" ht="14.25">
      <c r="F389" s="67"/>
    </row>
    <row r="390" ht="14.25">
      <c r="F390" s="67"/>
    </row>
    <row r="391" ht="14.25">
      <c r="F391" s="67"/>
    </row>
    <row r="392" ht="14.25">
      <c r="F392" s="67"/>
    </row>
    <row r="393" ht="14.25">
      <c r="F393" s="67"/>
    </row>
    <row r="394" ht="14.25">
      <c r="F394" s="67"/>
    </row>
    <row r="395" ht="14.25">
      <c r="F395" s="67"/>
    </row>
    <row r="396" ht="14.25">
      <c r="F396" s="67"/>
    </row>
    <row r="397" ht="14.25">
      <c r="F397" s="67"/>
    </row>
    <row r="398" ht="14.25">
      <c r="F398" s="67"/>
    </row>
    <row r="399" ht="14.25">
      <c r="F399" s="67"/>
    </row>
    <row r="400" ht="14.25">
      <c r="F400" s="67"/>
    </row>
    <row r="401" ht="14.25">
      <c r="F401" s="67"/>
    </row>
    <row r="402" ht="14.25">
      <c r="F402" s="67"/>
    </row>
    <row r="403" ht="14.25">
      <c r="F403" s="67"/>
    </row>
    <row r="404" ht="14.25">
      <c r="F404" s="67"/>
    </row>
    <row r="405" ht="14.25">
      <c r="F405" s="67"/>
    </row>
    <row r="406" ht="14.25">
      <c r="F406" s="67"/>
    </row>
    <row r="407" ht="14.25">
      <c r="F407" s="67"/>
    </row>
    <row r="408" ht="14.25">
      <c r="F408" s="67"/>
    </row>
    <row r="409" ht="14.25">
      <c r="F409" s="67"/>
    </row>
    <row r="410" ht="14.25">
      <c r="F410" s="67"/>
    </row>
    <row r="411" ht="14.25">
      <c r="F411" s="67"/>
    </row>
    <row r="412" ht="14.25">
      <c r="F412" s="67"/>
    </row>
    <row r="413" ht="14.25">
      <c r="F413" s="67"/>
    </row>
    <row r="414" ht="14.25">
      <c r="F414" s="67"/>
    </row>
    <row r="415" ht="14.25">
      <c r="F415" s="67"/>
    </row>
    <row r="416" ht="14.25">
      <c r="F416" s="67"/>
    </row>
    <row r="417" ht="14.25">
      <c r="F417" s="67"/>
    </row>
    <row r="418" ht="14.25">
      <c r="F418" s="67"/>
    </row>
  </sheetData>
  <sheetProtection formatCells="0" formatColumns="0" formatRows="0"/>
  <protectedRanges>
    <protectedRange sqref="C35:C36 C6:C15" name="区域1_1_1_1_1_1_1_1_1_1_1"/>
    <protectedRange sqref="C19:C24" name="区域2_1_1_1_1_1_1_2_1"/>
  </protectedRanges>
  <mergeCells count="19">
    <mergeCell ref="D285:D288"/>
    <mergeCell ref="D217:D223"/>
    <mergeCell ref="D224:D257"/>
    <mergeCell ref="D258:D261"/>
    <mergeCell ref="D264:D267"/>
    <mergeCell ref="D268:D275"/>
    <mergeCell ref="D276:D284"/>
    <mergeCell ref="D97:D111"/>
    <mergeCell ref="D112:D115"/>
    <mergeCell ref="D116:D134"/>
    <mergeCell ref="D135:D176"/>
    <mergeCell ref="D177:D203"/>
    <mergeCell ref="D204:D216"/>
    <mergeCell ref="A1:F1"/>
    <mergeCell ref="E2:F2"/>
    <mergeCell ref="B3:C3"/>
    <mergeCell ref="D3:F3"/>
    <mergeCell ref="D5:D75"/>
    <mergeCell ref="D76:D96"/>
  </mergeCells>
  <printOptions horizontalCentered="1"/>
  <pageMargins left="0.39" right="0.39" top="1.26" bottom="0.39" header="0.28" footer="0.35"/>
  <pageSetup firstPageNumber="17" useFirstPageNumber="1" fitToHeight="0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4.125" style="0" customWidth="1"/>
  </cols>
  <sheetData>
    <row r="1" ht="41.25" customHeight="1">
      <c r="A1" s="148" t="s">
        <v>4</v>
      </c>
    </row>
    <row r="2" ht="51.75" customHeight="1"/>
    <row r="3" ht="30.75" customHeight="1">
      <c r="A3" s="149" t="s">
        <v>5</v>
      </c>
    </row>
    <row r="4" ht="30.75" customHeight="1">
      <c r="A4" s="149" t="s">
        <v>6</v>
      </c>
    </row>
    <row r="5" ht="30.75" customHeight="1">
      <c r="A5" s="149" t="s">
        <v>7</v>
      </c>
    </row>
    <row r="6" ht="30.75" customHeight="1">
      <c r="A6" s="149" t="s">
        <v>8</v>
      </c>
    </row>
    <row r="7" ht="30.75" customHeight="1">
      <c r="A7" s="149" t="s">
        <v>9</v>
      </c>
    </row>
    <row r="8" ht="30.75" customHeight="1">
      <c r="A8" s="149" t="s">
        <v>10</v>
      </c>
    </row>
    <row r="9" ht="30.75" customHeight="1">
      <c r="A9" s="149" t="s">
        <v>11</v>
      </c>
    </row>
    <row r="10" ht="30" customHeight="1">
      <c r="A10" s="149" t="s">
        <v>12</v>
      </c>
    </row>
    <row r="11" ht="30" customHeight="1">
      <c r="A11" s="150"/>
    </row>
    <row r="12" ht="30" customHeight="1">
      <c r="A12" s="150"/>
    </row>
    <row r="13" ht="30" customHeight="1">
      <c r="A13" s="150"/>
    </row>
    <row r="14" ht="30" customHeight="1">
      <c r="A14" s="150"/>
    </row>
    <row r="15" ht="30" customHeight="1">
      <c r="A15" s="150"/>
    </row>
    <row r="16" ht="30" customHeight="1">
      <c r="A16" s="150"/>
    </row>
    <row r="17" ht="30" customHeight="1">
      <c r="A17" s="150"/>
    </row>
    <row r="18" ht="22.5">
      <c r="A18" s="151"/>
    </row>
  </sheetData>
  <sheetProtection/>
  <printOptions/>
  <pageMargins left="0.98" right="0.98" top="1.46" bottom="1.38" header="0.5" footer="0.2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PageLayoutView="0" workbookViewId="0" topLeftCell="A1">
      <selection activeCell="A28" sqref="A28"/>
    </sheetView>
  </sheetViews>
  <sheetFormatPr defaultColWidth="9.00390625" defaultRowHeight="14.25"/>
  <cols>
    <col min="1" max="1" width="29.50390625" style="76" customWidth="1"/>
    <col min="2" max="2" width="14.625" style="76" customWidth="1"/>
    <col min="3" max="3" width="14.375" style="76" customWidth="1"/>
    <col min="4" max="4" width="16.875" style="76" customWidth="1"/>
    <col min="5" max="238" width="9.125" style="78" customWidth="1"/>
    <col min="239" max="16384" width="9.00390625" style="78" customWidth="1"/>
  </cols>
  <sheetData>
    <row r="1" spans="1:4" s="140" customFormat="1" ht="27.75" customHeight="1">
      <c r="A1" s="159" t="s">
        <v>13</v>
      </c>
      <c r="B1" s="159"/>
      <c r="C1" s="159"/>
      <c r="D1" s="159"/>
    </row>
    <row r="2" spans="1:4" ht="22.5" customHeight="1">
      <c r="A2" s="141"/>
      <c r="B2" s="141"/>
      <c r="C2" s="141"/>
      <c r="D2" s="81" t="s">
        <v>14</v>
      </c>
    </row>
    <row r="3" spans="1:4" ht="21" customHeight="1">
      <c r="A3" s="93" t="s">
        <v>15</v>
      </c>
      <c r="B3" s="101" t="s">
        <v>16</v>
      </c>
      <c r="C3" s="101" t="s">
        <v>17</v>
      </c>
      <c r="D3" s="101" t="s">
        <v>18</v>
      </c>
    </row>
    <row r="4" spans="1:6" ht="21" customHeight="1">
      <c r="A4" s="142" t="s">
        <v>19</v>
      </c>
      <c r="B4" s="104">
        <f>SUM(B5:B18)</f>
        <v>5056</v>
      </c>
      <c r="C4" s="104">
        <f>SUM(C5:C18)</f>
        <v>4391</v>
      </c>
      <c r="D4" s="143">
        <f aca="true" t="shared" si="0" ref="D4:D9">IF(B4=0,"",(C4-B4)/B4)</f>
        <v>-0.13152689873417722</v>
      </c>
      <c r="F4" s="144"/>
    </row>
    <row r="5" spans="1:4" ht="21" customHeight="1">
      <c r="A5" s="88" t="s">
        <v>20</v>
      </c>
      <c r="B5" s="106">
        <v>2786</v>
      </c>
      <c r="C5" s="106">
        <v>2809</v>
      </c>
      <c r="D5" s="145">
        <f t="shared" si="0"/>
        <v>0.008255563531945441</v>
      </c>
    </row>
    <row r="6" spans="1:5" ht="21" customHeight="1">
      <c r="A6" s="88" t="s">
        <v>21</v>
      </c>
      <c r="B6" s="106"/>
      <c r="C6" s="106"/>
      <c r="D6" s="145">
        <f t="shared" si="0"/>
      </c>
      <c r="E6" s="146"/>
    </row>
    <row r="7" spans="1:4" ht="21" customHeight="1">
      <c r="A7" s="88" t="s">
        <v>22</v>
      </c>
      <c r="B7" s="106">
        <v>490</v>
      </c>
      <c r="C7" s="106">
        <v>277</v>
      </c>
      <c r="D7" s="145">
        <f t="shared" si="0"/>
        <v>-0.4346938775510204</v>
      </c>
    </row>
    <row r="8" spans="1:4" ht="21" customHeight="1">
      <c r="A8" s="88" t="s">
        <v>23</v>
      </c>
      <c r="B8" s="106"/>
      <c r="C8" s="106"/>
      <c r="D8" s="145">
        <f t="shared" si="0"/>
      </c>
    </row>
    <row r="9" spans="1:4" ht="21" customHeight="1">
      <c r="A9" s="88" t="s">
        <v>24</v>
      </c>
      <c r="B9" s="106">
        <v>540</v>
      </c>
      <c r="C9" s="106">
        <v>258</v>
      </c>
      <c r="D9" s="145">
        <f t="shared" si="0"/>
        <v>-0.5222222222222223</v>
      </c>
    </row>
    <row r="10" spans="1:4" ht="21" customHeight="1">
      <c r="A10" s="88" t="s">
        <v>25</v>
      </c>
      <c r="B10" s="106">
        <v>268</v>
      </c>
      <c r="C10" s="106">
        <v>299</v>
      </c>
      <c r="D10" s="145">
        <f aca="true" t="shared" si="1" ref="D10:D25">IF(B10=0,"",(C10-B10)/B10)</f>
        <v>0.11567164179104478</v>
      </c>
    </row>
    <row r="11" spans="1:4" ht="21" customHeight="1">
      <c r="A11" s="88" t="s">
        <v>26</v>
      </c>
      <c r="B11" s="106">
        <v>309</v>
      </c>
      <c r="C11" s="106">
        <v>184</v>
      </c>
      <c r="D11" s="145">
        <f t="shared" si="1"/>
        <v>-0.4045307443365696</v>
      </c>
    </row>
    <row r="12" spans="1:4" ht="21" customHeight="1">
      <c r="A12" s="88" t="s">
        <v>27</v>
      </c>
      <c r="B12" s="106">
        <v>70</v>
      </c>
      <c r="C12" s="106">
        <v>61</v>
      </c>
      <c r="D12" s="145">
        <f t="shared" si="1"/>
        <v>-0.12857142857142856</v>
      </c>
    </row>
    <row r="13" spans="1:4" ht="21" customHeight="1">
      <c r="A13" s="88" t="s">
        <v>28</v>
      </c>
      <c r="B13" s="106">
        <v>31</v>
      </c>
      <c r="C13" s="106">
        <v>21</v>
      </c>
      <c r="D13" s="145">
        <f t="shared" si="1"/>
        <v>-0.3225806451612903</v>
      </c>
    </row>
    <row r="14" spans="1:4" ht="21" customHeight="1">
      <c r="A14" s="88" t="s">
        <v>29</v>
      </c>
      <c r="B14" s="106">
        <v>58</v>
      </c>
      <c r="C14" s="106">
        <v>58</v>
      </c>
      <c r="D14" s="145">
        <f t="shared" si="1"/>
        <v>0</v>
      </c>
    </row>
    <row r="15" spans="1:4" ht="21" customHeight="1">
      <c r="A15" s="88" t="s">
        <v>30</v>
      </c>
      <c r="B15" s="106">
        <v>141</v>
      </c>
      <c r="C15" s="106">
        <v>170</v>
      </c>
      <c r="D15" s="145">
        <f t="shared" si="1"/>
        <v>0.20567375886524822</v>
      </c>
    </row>
    <row r="16" spans="1:4" ht="21" customHeight="1">
      <c r="A16" s="88" t="s">
        <v>31</v>
      </c>
      <c r="B16" s="106">
        <v>7</v>
      </c>
      <c r="C16" s="106">
        <v>104</v>
      </c>
      <c r="D16" s="145">
        <f t="shared" si="1"/>
        <v>13.857142857142858</v>
      </c>
    </row>
    <row r="17" spans="1:4" ht="21" customHeight="1">
      <c r="A17" s="88" t="s">
        <v>32</v>
      </c>
      <c r="B17" s="106">
        <v>279</v>
      </c>
      <c r="C17" s="106">
        <v>124</v>
      </c>
      <c r="D17" s="145">
        <f t="shared" si="1"/>
        <v>-0.5555555555555556</v>
      </c>
    </row>
    <row r="18" spans="1:4" ht="21" customHeight="1">
      <c r="A18" s="88" t="s">
        <v>33</v>
      </c>
      <c r="B18" s="106">
        <v>77</v>
      </c>
      <c r="C18" s="106">
        <v>26</v>
      </c>
      <c r="D18" s="143">
        <f t="shared" si="1"/>
        <v>-0.6623376623376623</v>
      </c>
    </row>
    <row r="19" spans="1:4" ht="21" customHeight="1">
      <c r="A19" s="142" t="s">
        <v>34</v>
      </c>
      <c r="B19" s="104">
        <f>SUM(B20:B27)</f>
        <v>4440</v>
      </c>
      <c r="C19" s="104">
        <f>SUM(C20:C27)</f>
        <v>5610</v>
      </c>
      <c r="D19" s="143">
        <f t="shared" si="1"/>
        <v>0.2635135135135135</v>
      </c>
    </row>
    <row r="20" spans="1:4" ht="21" customHeight="1">
      <c r="A20" s="88" t="s">
        <v>35</v>
      </c>
      <c r="B20" s="106">
        <v>283</v>
      </c>
      <c r="C20" s="106">
        <v>317</v>
      </c>
      <c r="D20" s="145">
        <f t="shared" si="1"/>
        <v>0.12014134275618374</v>
      </c>
    </row>
    <row r="21" spans="1:4" ht="21" customHeight="1">
      <c r="A21" s="88" t="s">
        <v>36</v>
      </c>
      <c r="B21" s="106">
        <v>866</v>
      </c>
      <c r="C21" s="106">
        <v>417</v>
      </c>
      <c r="D21" s="145">
        <f t="shared" si="1"/>
        <v>-0.5184757505773672</v>
      </c>
    </row>
    <row r="22" spans="1:4" ht="21" customHeight="1">
      <c r="A22" s="88" t="s">
        <v>37</v>
      </c>
      <c r="B22" s="106">
        <v>680</v>
      </c>
      <c r="C22" s="106">
        <v>1316</v>
      </c>
      <c r="D22" s="145">
        <f t="shared" si="1"/>
        <v>0.9352941176470588</v>
      </c>
    </row>
    <row r="23" spans="1:4" ht="21" customHeight="1">
      <c r="A23" s="88" t="s">
        <v>38</v>
      </c>
      <c r="B23" s="106"/>
      <c r="C23" s="106"/>
      <c r="D23" s="145">
        <f t="shared" si="1"/>
      </c>
    </row>
    <row r="24" spans="1:4" ht="21" customHeight="1">
      <c r="A24" s="147" t="s">
        <v>39</v>
      </c>
      <c r="B24" s="106">
        <v>2575</v>
      </c>
      <c r="C24" s="106">
        <v>3560</v>
      </c>
      <c r="D24" s="145">
        <f t="shared" si="1"/>
        <v>0.3825242718446602</v>
      </c>
    </row>
    <row r="25" spans="1:4" ht="21" customHeight="1">
      <c r="A25" s="88" t="s">
        <v>40</v>
      </c>
      <c r="B25" s="110"/>
      <c r="C25" s="110"/>
      <c r="D25" s="145">
        <f t="shared" si="1"/>
      </c>
    </row>
    <row r="26" spans="1:4" ht="21" customHeight="1">
      <c r="A26" s="88" t="s">
        <v>41</v>
      </c>
      <c r="B26" s="110"/>
      <c r="C26" s="110"/>
      <c r="D26" s="145"/>
    </row>
    <row r="27" spans="1:4" ht="21" customHeight="1">
      <c r="A27" s="88" t="s">
        <v>42</v>
      </c>
      <c r="B27" s="106">
        <v>36</v>
      </c>
      <c r="C27" s="106"/>
      <c r="D27" s="143">
        <f>IF(B27=0,"",(C27-B27)/B27)</f>
        <v>-1</v>
      </c>
    </row>
    <row r="28" spans="1:4" ht="21" customHeight="1">
      <c r="A28" s="93" t="s">
        <v>43</v>
      </c>
      <c r="B28" s="138">
        <f>B4+B19</f>
        <v>9496</v>
      </c>
      <c r="C28" s="138">
        <f>C4+C19</f>
        <v>10001</v>
      </c>
      <c r="D28" s="143">
        <f>IF(B28=0,"",(C28-B28)/B28)</f>
        <v>0.05318028643639427</v>
      </c>
    </row>
    <row r="30" ht="24.75" customHeight="1"/>
  </sheetData>
  <sheetProtection/>
  <mergeCells count="1">
    <mergeCell ref="A1:D1"/>
  </mergeCells>
  <printOptions horizontalCentered="1" verticalCentered="1"/>
  <pageMargins left="0.98" right="0.98" top="1.46" bottom="1.38" header="0.31" footer="0.43"/>
  <pageSetup firstPageNumber="1" useFirstPageNumber="1"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D28"/>
  <sheetViews>
    <sheetView showGridLines="0" showZeros="0" zoomScalePageLayoutView="0" workbookViewId="0" topLeftCell="A1">
      <selection activeCell="A26" sqref="A26"/>
    </sheetView>
  </sheetViews>
  <sheetFormatPr defaultColWidth="9.00390625" defaultRowHeight="14.25"/>
  <cols>
    <col min="1" max="1" width="29.00390625" style="76" customWidth="1"/>
    <col min="2" max="2" width="15.50390625" style="76" customWidth="1"/>
    <col min="3" max="3" width="15.125" style="77" customWidth="1"/>
    <col min="4" max="4" width="13.625" style="77" customWidth="1"/>
    <col min="5" max="175" width="9.125" style="78" customWidth="1"/>
    <col min="176" max="16384" width="9.00390625" style="78" customWidth="1"/>
  </cols>
  <sheetData>
    <row r="1" spans="1:4" ht="27" customHeight="1">
      <c r="A1" s="160" t="s">
        <v>44</v>
      </c>
      <c r="B1" s="160"/>
      <c r="C1" s="160"/>
      <c r="D1" s="160"/>
    </row>
    <row r="2" spans="1:4" ht="21.75" customHeight="1">
      <c r="A2" s="79"/>
      <c r="B2" s="79"/>
      <c r="C2" s="80"/>
      <c r="D2" s="135" t="s">
        <v>14</v>
      </c>
    </row>
    <row r="3" spans="1:4" ht="36" customHeight="1">
      <c r="A3" s="93" t="s">
        <v>15</v>
      </c>
      <c r="B3" s="101" t="s">
        <v>16</v>
      </c>
      <c r="C3" s="101" t="s">
        <v>17</v>
      </c>
      <c r="D3" s="136" t="s">
        <v>18</v>
      </c>
    </row>
    <row r="4" spans="1:4" ht="21" customHeight="1">
      <c r="A4" s="85" t="s">
        <v>45</v>
      </c>
      <c r="B4" s="132">
        <v>24418</v>
      </c>
      <c r="C4" s="132">
        <v>23645</v>
      </c>
      <c r="D4" s="87">
        <f aca="true" t="shared" si="0" ref="D4:D11">IF(B4=0,"",(C4-B4)/B4)</f>
        <v>-0.03165697436317471</v>
      </c>
    </row>
    <row r="5" spans="1:4" ht="21" customHeight="1">
      <c r="A5" s="85" t="s">
        <v>46</v>
      </c>
      <c r="B5" s="132"/>
      <c r="C5" s="132"/>
      <c r="D5" s="87">
        <f t="shared" si="0"/>
      </c>
    </row>
    <row r="6" spans="1:4" ht="21" customHeight="1">
      <c r="A6" s="85" t="s">
        <v>47</v>
      </c>
      <c r="B6" s="132">
        <v>85</v>
      </c>
      <c r="C6" s="132">
        <v>71</v>
      </c>
      <c r="D6" s="87">
        <f t="shared" si="0"/>
        <v>-0.16470588235294117</v>
      </c>
    </row>
    <row r="7" spans="1:4" ht="21" customHeight="1">
      <c r="A7" s="85" t="s">
        <v>48</v>
      </c>
      <c r="B7" s="132">
        <v>29904</v>
      </c>
      <c r="C7" s="132">
        <v>24175</v>
      </c>
      <c r="D7" s="87">
        <f t="shared" si="0"/>
        <v>-0.191579721776351</v>
      </c>
    </row>
    <row r="8" spans="1:4" ht="21" customHeight="1">
      <c r="A8" s="85" t="s">
        <v>49</v>
      </c>
      <c r="B8" s="132">
        <v>24614</v>
      </c>
      <c r="C8" s="132">
        <v>24580</v>
      </c>
      <c r="D8" s="87">
        <f t="shared" si="0"/>
        <v>-0.0013813276996831071</v>
      </c>
    </row>
    <row r="9" spans="1:4" ht="21" customHeight="1">
      <c r="A9" s="85" t="s">
        <v>50</v>
      </c>
      <c r="B9" s="137">
        <v>103</v>
      </c>
      <c r="C9" s="137">
        <v>55</v>
      </c>
      <c r="D9" s="87">
        <f t="shared" si="0"/>
        <v>-0.46601941747572817</v>
      </c>
    </row>
    <row r="10" spans="1:4" ht="21" customHeight="1">
      <c r="A10" s="85" t="s">
        <v>51</v>
      </c>
      <c r="B10" s="132">
        <v>5513</v>
      </c>
      <c r="C10" s="132">
        <v>3480</v>
      </c>
      <c r="D10" s="87">
        <f t="shared" si="0"/>
        <v>-0.36876473789225467</v>
      </c>
    </row>
    <row r="11" spans="1:4" ht="21" customHeight="1">
      <c r="A11" s="88" t="s">
        <v>52</v>
      </c>
      <c r="B11" s="132">
        <v>23657</v>
      </c>
      <c r="C11" s="132">
        <v>24147</v>
      </c>
      <c r="D11" s="87">
        <f t="shared" si="0"/>
        <v>0.020712685463076468</v>
      </c>
    </row>
    <row r="12" spans="1:4" ht="21" customHeight="1">
      <c r="A12" s="85" t="s">
        <v>53</v>
      </c>
      <c r="B12" s="132">
        <v>11985</v>
      </c>
      <c r="C12" s="132">
        <v>14555</v>
      </c>
      <c r="D12" s="87">
        <f aca="true" t="shared" si="1" ref="D12:D22">IF(B12=0,"",(C12-B12)/B12)</f>
        <v>0.21443471005423445</v>
      </c>
    </row>
    <row r="13" spans="1:4" ht="21" customHeight="1">
      <c r="A13" s="85" t="s">
        <v>54</v>
      </c>
      <c r="B13" s="132">
        <v>2421</v>
      </c>
      <c r="C13" s="132">
        <v>1981</v>
      </c>
      <c r="D13" s="87">
        <f t="shared" si="1"/>
        <v>-0.18174308137133416</v>
      </c>
    </row>
    <row r="14" spans="1:4" ht="21" customHeight="1">
      <c r="A14" s="85" t="s">
        <v>55</v>
      </c>
      <c r="B14" s="132">
        <v>5387</v>
      </c>
      <c r="C14" s="132">
        <v>4118</v>
      </c>
      <c r="D14" s="87">
        <f t="shared" si="1"/>
        <v>-0.2355671059959161</v>
      </c>
    </row>
    <row r="15" spans="1:4" ht="21" customHeight="1">
      <c r="A15" s="85" t="s">
        <v>56</v>
      </c>
      <c r="B15" s="132">
        <v>36982</v>
      </c>
      <c r="C15" s="132">
        <v>29458</v>
      </c>
      <c r="D15" s="87">
        <f t="shared" si="1"/>
        <v>-0.20345032718619868</v>
      </c>
    </row>
    <row r="16" spans="1:4" ht="21" customHeight="1">
      <c r="A16" s="85" t="s">
        <v>57</v>
      </c>
      <c r="B16" s="132">
        <v>11148</v>
      </c>
      <c r="C16" s="132">
        <v>4639</v>
      </c>
      <c r="D16" s="87">
        <f t="shared" si="1"/>
        <v>-0.5838715464657338</v>
      </c>
    </row>
    <row r="17" spans="1:4" ht="21" customHeight="1">
      <c r="A17" s="85" t="s">
        <v>58</v>
      </c>
      <c r="B17" s="132">
        <v>50</v>
      </c>
      <c r="C17" s="132">
        <v>40</v>
      </c>
      <c r="D17" s="87">
        <f t="shared" si="1"/>
        <v>-0.2</v>
      </c>
    </row>
    <row r="18" spans="1:4" ht="21" customHeight="1">
      <c r="A18" s="85" t="s">
        <v>59</v>
      </c>
      <c r="B18" s="132">
        <v>1164</v>
      </c>
      <c r="C18" s="132">
        <v>565</v>
      </c>
      <c r="D18" s="87">
        <f t="shared" si="1"/>
        <v>-0.5146048109965635</v>
      </c>
    </row>
    <row r="19" spans="1:4" ht="21" customHeight="1">
      <c r="A19" s="85" t="s">
        <v>60</v>
      </c>
      <c r="B19" s="132"/>
      <c r="C19" s="132">
        <v>16</v>
      </c>
      <c r="D19" s="87">
        <f t="shared" si="1"/>
      </c>
    </row>
    <row r="20" spans="1:4" ht="21" customHeight="1">
      <c r="A20" s="85" t="s">
        <v>61</v>
      </c>
      <c r="B20" s="132">
        <v>422</v>
      </c>
      <c r="C20" s="132">
        <v>411</v>
      </c>
      <c r="D20" s="87">
        <f t="shared" si="1"/>
        <v>-0.026066350710900472</v>
      </c>
    </row>
    <row r="21" spans="1:4" ht="21" customHeight="1">
      <c r="A21" s="85" t="s">
        <v>62</v>
      </c>
      <c r="B21" s="132">
        <v>8694</v>
      </c>
      <c r="C21" s="132">
        <v>4067</v>
      </c>
      <c r="D21" s="87">
        <f t="shared" si="1"/>
        <v>-0.5322061191626409</v>
      </c>
    </row>
    <row r="22" spans="1:4" ht="21" customHeight="1">
      <c r="A22" s="85" t="s">
        <v>63</v>
      </c>
      <c r="B22" s="132">
        <v>635</v>
      </c>
      <c r="C22" s="132">
        <v>699</v>
      </c>
      <c r="D22" s="87">
        <f t="shared" si="1"/>
        <v>0.10078740157480315</v>
      </c>
    </row>
    <row r="23" spans="1:4" ht="21" customHeight="1">
      <c r="A23" s="85" t="s">
        <v>64</v>
      </c>
      <c r="B23" s="132"/>
      <c r="C23" s="132">
        <v>69</v>
      </c>
      <c r="D23" s="87">
        <f aca="true" t="shared" si="2" ref="D23:D28">IF(B23=0,"",(C23-B23)/B23)</f>
      </c>
    </row>
    <row r="24" spans="1:4" ht="21" customHeight="1">
      <c r="A24" s="85" t="s">
        <v>65</v>
      </c>
      <c r="B24" s="132"/>
      <c r="C24" s="132"/>
      <c r="D24" s="87">
        <f t="shared" si="2"/>
      </c>
    </row>
    <row r="25" spans="1:4" ht="21" customHeight="1">
      <c r="A25" s="85" t="s">
        <v>66</v>
      </c>
      <c r="B25" s="132">
        <v>2486</v>
      </c>
      <c r="C25" s="132">
        <v>2771</v>
      </c>
      <c r="D25" s="87">
        <f t="shared" si="2"/>
        <v>0.11464199517296862</v>
      </c>
    </row>
    <row r="26" spans="1:4" ht="21" customHeight="1">
      <c r="A26" s="85" t="s">
        <v>67</v>
      </c>
      <c r="B26" s="132">
        <v>794</v>
      </c>
      <c r="C26" s="132">
        <v>1507</v>
      </c>
      <c r="D26" s="87">
        <f t="shared" si="2"/>
        <v>0.8979848866498741</v>
      </c>
    </row>
    <row r="27" spans="1:4" ht="21" customHeight="1">
      <c r="A27" s="85" t="s">
        <v>68</v>
      </c>
      <c r="B27" s="132">
        <v>16</v>
      </c>
      <c r="C27" s="132">
        <v>6</v>
      </c>
      <c r="D27" s="87">
        <f t="shared" si="2"/>
        <v>-0.625</v>
      </c>
    </row>
    <row r="28" spans="1:4" ht="21" customHeight="1">
      <c r="A28" s="93" t="s">
        <v>69</v>
      </c>
      <c r="B28" s="138">
        <f>SUM(B4:B27)</f>
        <v>190478</v>
      </c>
      <c r="C28" s="138">
        <f>SUM(C4:C27)</f>
        <v>165055</v>
      </c>
      <c r="D28" s="139">
        <f t="shared" si="2"/>
        <v>-0.13346948203992062</v>
      </c>
    </row>
  </sheetData>
  <sheetProtection/>
  <mergeCells count="1">
    <mergeCell ref="A1:D1"/>
  </mergeCells>
  <printOptions horizontalCentered="1"/>
  <pageMargins left="0.98" right="0.98" top="1.46" bottom="1.38" header="0.39" footer="0.39"/>
  <pageSetup firstPageNumber="2" useFirstPageNumber="1" horizontalDpi="600" verticalDpi="6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G20"/>
  <sheetViews>
    <sheetView showGridLines="0" showZeros="0" zoomScalePageLayoutView="0" workbookViewId="0" topLeftCell="A1">
      <selection activeCell="A19" sqref="A19"/>
    </sheetView>
  </sheetViews>
  <sheetFormatPr defaultColWidth="9.00390625" defaultRowHeight="14.25"/>
  <cols>
    <col min="1" max="1" width="23.25390625" style="128" customWidth="1"/>
    <col min="2" max="2" width="8.25390625" style="129" customWidth="1"/>
    <col min="3" max="3" width="8.375" style="129" customWidth="1"/>
    <col min="4" max="4" width="8.50390625" style="129" customWidth="1"/>
    <col min="5" max="5" width="9.50390625" style="129" customWidth="1"/>
    <col min="6" max="7" width="8.50390625" style="129" customWidth="1"/>
    <col min="8" max="219" width="8.75390625" style="127" bestFit="1" customWidth="1"/>
    <col min="220" max="16384" width="9.00390625" style="127" customWidth="1"/>
  </cols>
  <sheetData>
    <row r="1" spans="1:7" ht="27" customHeight="1">
      <c r="A1" s="161" t="s">
        <v>70</v>
      </c>
      <c r="B1" s="161"/>
      <c r="C1" s="161"/>
      <c r="D1" s="161"/>
      <c r="E1" s="161"/>
      <c r="F1" s="161"/>
      <c r="G1" s="161"/>
    </row>
    <row r="2" spans="6:7" ht="21.75" customHeight="1">
      <c r="F2" s="162" t="s">
        <v>71</v>
      </c>
      <c r="G2" s="162"/>
    </row>
    <row r="3" spans="1:7" ht="58.5" customHeight="1">
      <c r="A3" s="71" t="s">
        <v>15</v>
      </c>
      <c r="B3" s="101" t="s">
        <v>16</v>
      </c>
      <c r="C3" s="101" t="s">
        <v>17</v>
      </c>
      <c r="D3" s="71" t="s">
        <v>72</v>
      </c>
      <c r="E3" s="71" t="s">
        <v>73</v>
      </c>
      <c r="F3" s="71" t="s">
        <v>74</v>
      </c>
      <c r="G3" s="71" t="s">
        <v>75</v>
      </c>
    </row>
    <row r="4" spans="1:7" ht="30" customHeight="1">
      <c r="A4" s="130" t="s">
        <v>76</v>
      </c>
      <c r="B4" s="131">
        <v>29904</v>
      </c>
      <c r="C4" s="131">
        <v>24175</v>
      </c>
      <c r="D4" s="123">
        <f>C4-B4</f>
        <v>-5729</v>
      </c>
      <c r="E4" s="108">
        <f>ROUND(D4/B4,4)</f>
        <v>-0.1916</v>
      </c>
      <c r="F4" s="108"/>
      <c r="G4" s="108"/>
    </row>
    <row r="5" spans="1:7" ht="30" customHeight="1">
      <c r="A5" s="130" t="s">
        <v>77</v>
      </c>
      <c r="B5" s="107">
        <v>24614</v>
      </c>
      <c r="C5" s="107">
        <v>24580</v>
      </c>
      <c r="D5" s="123">
        <f>C5-B5</f>
        <v>-34</v>
      </c>
      <c r="E5" s="108">
        <f>ROUND(D5/B5,4)</f>
        <v>-0.0014</v>
      </c>
      <c r="F5" s="108"/>
      <c r="G5" s="108"/>
    </row>
    <row r="6" spans="1:7" ht="30" customHeight="1">
      <c r="A6" s="130" t="s">
        <v>78</v>
      </c>
      <c r="B6" s="107">
        <v>103</v>
      </c>
      <c r="C6" s="107">
        <v>55</v>
      </c>
      <c r="D6" s="123">
        <f>C6-B6</f>
        <v>-48</v>
      </c>
      <c r="E6" s="108">
        <f>ROUND(D6/B6,4)</f>
        <v>-0.466</v>
      </c>
      <c r="F6" s="108"/>
      <c r="G6" s="108"/>
    </row>
    <row r="7" spans="1:7" ht="30" customHeight="1">
      <c r="A7" s="130" t="s">
        <v>79</v>
      </c>
      <c r="B7" s="107">
        <v>5513</v>
      </c>
      <c r="C7" s="107">
        <v>3480</v>
      </c>
      <c r="D7" s="123">
        <f>C7-B7</f>
        <v>-2033</v>
      </c>
      <c r="E7" s="108">
        <f>ROUND(D7/B7,4)</f>
        <v>-0.3688</v>
      </c>
      <c r="F7" s="108"/>
      <c r="G7" s="108"/>
    </row>
    <row r="8" spans="1:7" ht="30" customHeight="1">
      <c r="A8" s="130" t="s">
        <v>80</v>
      </c>
      <c r="B8" s="107">
        <v>23657</v>
      </c>
      <c r="C8" s="107">
        <v>24147</v>
      </c>
      <c r="D8" s="123">
        <f>C8-B8</f>
        <v>490</v>
      </c>
      <c r="E8" s="108">
        <f>ROUND(D8/B8,4)</f>
        <v>0.0207</v>
      </c>
      <c r="F8" s="108"/>
      <c r="G8" s="108"/>
    </row>
    <row r="9" spans="1:7" ht="30" customHeight="1">
      <c r="A9" s="130" t="s">
        <v>81</v>
      </c>
      <c r="B9" s="132">
        <v>11985</v>
      </c>
      <c r="C9" s="132">
        <v>14555</v>
      </c>
      <c r="D9" s="123">
        <f aca="true" t="shared" si="0" ref="D9:D20">C9-B9</f>
        <v>2570</v>
      </c>
      <c r="E9" s="108">
        <f aca="true" t="shared" si="1" ref="E9:E20">ROUND(D9/B9,4)</f>
        <v>0.2144</v>
      </c>
      <c r="F9" s="108"/>
      <c r="G9" s="108"/>
    </row>
    <row r="10" spans="1:7" ht="30" customHeight="1">
      <c r="A10" s="130" t="s">
        <v>82</v>
      </c>
      <c r="B10" s="107">
        <v>2421</v>
      </c>
      <c r="C10" s="107">
        <v>1981</v>
      </c>
      <c r="D10" s="123">
        <f t="shared" si="0"/>
        <v>-440</v>
      </c>
      <c r="E10" s="108">
        <f t="shared" si="1"/>
        <v>-0.1817</v>
      </c>
      <c r="F10" s="108"/>
      <c r="G10" s="108"/>
    </row>
    <row r="11" spans="1:7" ht="30" customHeight="1">
      <c r="A11" s="130" t="s">
        <v>83</v>
      </c>
      <c r="B11" s="107">
        <v>5387</v>
      </c>
      <c r="C11" s="107">
        <v>4118</v>
      </c>
      <c r="D11" s="123">
        <f t="shared" si="0"/>
        <v>-1269</v>
      </c>
      <c r="E11" s="108">
        <f t="shared" si="1"/>
        <v>-0.2356</v>
      </c>
      <c r="F11" s="108"/>
      <c r="G11" s="108"/>
    </row>
    <row r="12" spans="1:7" ht="30" customHeight="1">
      <c r="A12" s="130" t="s">
        <v>84</v>
      </c>
      <c r="B12" s="107">
        <v>36982</v>
      </c>
      <c r="C12" s="107">
        <v>29458</v>
      </c>
      <c r="D12" s="123">
        <f t="shared" si="0"/>
        <v>-7524</v>
      </c>
      <c r="E12" s="108">
        <f t="shared" si="1"/>
        <v>-0.2035</v>
      </c>
      <c r="F12" s="108"/>
      <c r="G12" s="108"/>
    </row>
    <row r="13" spans="1:7" ht="30" customHeight="1">
      <c r="A13" s="130" t="s">
        <v>85</v>
      </c>
      <c r="B13" s="107">
        <v>11148</v>
      </c>
      <c r="C13" s="107">
        <v>4639</v>
      </c>
      <c r="D13" s="123">
        <f t="shared" si="0"/>
        <v>-6509</v>
      </c>
      <c r="E13" s="108">
        <f t="shared" si="1"/>
        <v>-0.5839</v>
      </c>
      <c r="F13" s="108"/>
      <c r="G13" s="108"/>
    </row>
    <row r="14" spans="1:7" ht="30" customHeight="1">
      <c r="A14" s="130" t="s">
        <v>86</v>
      </c>
      <c r="B14" s="107">
        <v>1164</v>
      </c>
      <c r="C14" s="107">
        <v>565</v>
      </c>
      <c r="D14" s="123">
        <f t="shared" si="0"/>
        <v>-599</v>
      </c>
      <c r="E14" s="108">
        <f t="shared" si="1"/>
        <v>-0.5146</v>
      </c>
      <c r="F14" s="108"/>
      <c r="G14" s="108"/>
    </row>
    <row r="15" spans="1:7" ht="30" customHeight="1">
      <c r="A15" s="130" t="s">
        <v>87</v>
      </c>
      <c r="B15" s="107">
        <v>422</v>
      </c>
      <c r="C15" s="107">
        <v>411</v>
      </c>
      <c r="D15" s="123">
        <f t="shared" si="0"/>
        <v>-11</v>
      </c>
      <c r="E15" s="108">
        <f t="shared" si="1"/>
        <v>-0.0261</v>
      </c>
      <c r="F15" s="108"/>
      <c r="G15" s="108"/>
    </row>
    <row r="16" spans="1:7" ht="30" customHeight="1">
      <c r="A16" s="130" t="s">
        <v>88</v>
      </c>
      <c r="B16" s="107">
        <v>8694</v>
      </c>
      <c r="C16" s="107">
        <v>4067</v>
      </c>
      <c r="D16" s="123">
        <f t="shared" si="0"/>
        <v>-4627</v>
      </c>
      <c r="E16" s="108">
        <f t="shared" si="1"/>
        <v>-0.5322</v>
      </c>
      <c r="F16" s="108"/>
      <c r="G16" s="108"/>
    </row>
    <row r="17" spans="1:7" ht="30" customHeight="1">
      <c r="A17" s="130" t="s">
        <v>89</v>
      </c>
      <c r="B17" s="107"/>
      <c r="C17" s="107">
        <v>69</v>
      </c>
      <c r="D17" s="123">
        <f t="shared" si="0"/>
        <v>69</v>
      </c>
      <c r="E17" s="108" t="e">
        <f t="shared" si="1"/>
        <v>#DIV/0!</v>
      </c>
      <c r="F17" s="108"/>
      <c r="G17" s="108"/>
    </row>
    <row r="18" spans="1:7" ht="30" customHeight="1">
      <c r="A18" s="130" t="s">
        <v>90</v>
      </c>
      <c r="B18" s="107">
        <v>635</v>
      </c>
      <c r="C18" s="107">
        <v>699</v>
      </c>
      <c r="D18" s="123">
        <f t="shared" si="0"/>
        <v>64</v>
      </c>
      <c r="E18" s="108">
        <f t="shared" si="1"/>
        <v>0.1008</v>
      </c>
      <c r="F18" s="108"/>
      <c r="G18" s="108"/>
    </row>
    <row r="19" spans="1:7" ht="30" customHeight="1">
      <c r="A19" s="71" t="s">
        <v>91</v>
      </c>
      <c r="B19" s="133">
        <f>SUM(B4:B18)</f>
        <v>162629</v>
      </c>
      <c r="C19" s="133">
        <f>SUM(C4:C18)</f>
        <v>136999</v>
      </c>
      <c r="D19" s="126">
        <f t="shared" si="0"/>
        <v>-25630</v>
      </c>
      <c r="E19" s="126">
        <f t="shared" si="1"/>
        <v>-0.1576</v>
      </c>
      <c r="F19" s="108"/>
      <c r="G19" s="108"/>
    </row>
    <row r="20" spans="1:7" ht="30" customHeight="1">
      <c r="A20" s="134" t="s">
        <v>69</v>
      </c>
      <c r="B20" s="111">
        <v>190478</v>
      </c>
      <c r="C20" s="111">
        <v>165055</v>
      </c>
      <c r="D20" s="126">
        <f t="shared" si="0"/>
        <v>-25423</v>
      </c>
      <c r="E20" s="126">
        <f t="shared" si="1"/>
        <v>-0.1335</v>
      </c>
      <c r="F20" s="105">
        <f>ROUND(B19/B20,4)</f>
        <v>0.8538</v>
      </c>
      <c r="G20" s="105">
        <f>ROUND(C19/C20,4)</f>
        <v>0.83</v>
      </c>
    </row>
  </sheetData>
  <sheetProtection/>
  <mergeCells count="2">
    <mergeCell ref="A1:G1"/>
    <mergeCell ref="F2:G2"/>
  </mergeCells>
  <printOptions horizontalCentered="1"/>
  <pageMargins left="0.98" right="0.98" top="1.46" bottom="1.38" header="0.39" footer="0.39"/>
  <pageSetup firstPageNumber="2" useFirstPageNumber="1" horizontalDpi="600" verticalDpi="6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D40"/>
  <sheetViews>
    <sheetView showGridLines="0" showZeros="0" zoomScalePageLayoutView="0" workbookViewId="0" topLeftCell="A4">
      <selection activeCell="C4" sqref="C4"/>
    </sheetView>
  </sheetViews>
  <sheetFormatPr defaultColWidth="9.00390625" defaultRowHeight="14.25"/>
  <cols>
    <col min="1" max="1" width="42.50390625" style="96" customWidth="1"/>
    <col min="2" max="2" width="9.375" style="96" customWidth="1"/>
    <col min="3" max="3" width="10.625" style="96" customWidth="1"/>
    <col min="4" max="4" width="12.875" style="96" customWidth="1"/>
  </cols>
  <sheetData>
    <row r="1" spans="1:4" s="5" customFormat="1" ht="22.5" customHeight="1">
      <c r="A1" s="161" t="s">
        <v>92</v>
      </c>
      <c r="B1" s="161"/>
      <c r="C1" s="161"/>
      <c r="D1" s="161"/>
    </row>
    <row r="2" spans="1:4" s="5" customFormat="1" ht="16.5" customHeight="1">
      <c r="A2" s="117"/>
      <c r="B2" s="118"/>
      <c r="D2" s="119" t="s">
        <v>71</v>
      </c>
    </row>
    <row r="3" spans="1:4" s="114" customFormat="1" ht="28.5">
      <c r="A3" s="71" t="s">
        <v>93</v>
      </c>
      <c r="B3" s="71" t="s">
        <v>94</v>
      </c>
      <c r="C3" s="71" t="s">
        <v>17</v>
      </c>
      <c r="D3" s="71" t="s">
        <v>95</v>
      </c>
    </row>
    <row r="4" spans="1:4" s="115" customFormat="1" ht="15" customHeight="1">
      <c r="A4" s="120" t="s">
        <v>96</v>
      </c>
      <c r="B4" s="121">
        <f>B5+B37</f>
        <v>161049</v>
      </c>
      <c r="C4" s="121">
        <f>C5+C37</f>
        <v>157945</v>
      </c>
      <c r="D4" s="105">
        <f aca="true" t="shared" si="0" ref="D4:D13">(C4-B4)/B4</f>
        <v>-0.019273637216002584</v>
      </c>
    </row>
    <row r="5" spans="1:4" s="115" customFormat="1" ht="15" customHeight="1">
      <c r="A5" s="120" t="s">
        <v>97</v>
      </c>
      <c r="B5" s="121">
        <f>SUM(B6:B36)</f>
        <v>119302</v>
      </c>
      <c r="C5" s="121">
        <f>SUM(C6:C36)</f>
        <v>149557</v>
      </c>
      <c r="D5" s="105">
        <f t="shared" si="0"/>
        <v>0.2536001072907411</v>
      </c>
    </row>
    <row r="6" spans="1:4" s="116" customFormat="1" ht="15" customHeight="1">
      <c r="A6" s="122" t="s">
        <v>98</v>
      </c>
      <c r="B6" s="107">
        <v>1033</v>
      </c>
      <c r="C6" s="107">
        <v>1033</v>
      </c>
      <c r="D6" s="105">
        <f t="shared" si="0"/>
        <v>0</v>
      </c>
    </row>
    <row r="7" spans="1:4" s="116" customFormat="1" ht="15" customHeight="1">
      <c r="A7" s="122" t="s">
        <v>99</v>
      </c>
      <c r="B7" s="107">
        <v>400</v>
      </c>
      <c r="C7" s="107">
        <v>400</v>
      </c>
      <c r="D7" s="105">
        <f t="shared" si="0"/>
        <v>0</v>
      </c>
    </row>
    <row r="8" spans="1:4" s="116" customFormat="1" ht="15" customHeight="1">
      <c r="A8" s="122" t="s">
        <v>100</v>
      </c>
      <c r="B8" s="123">
        <v>7</v>
      </c>
      <c r="C8" s="123">
        <v>7</v>
      </c>
      <c r="D8" s="105">
        <f t="shared" si="0"/>
        <v>0</v>
      </c>
    </row>
    <row r="9" spans="1:4" s="116" customFormat="1" ht="15" customHeight="1">
      <c r="A9" s="122" t="s">
        <v>101</v>
      </c>
      <c r="B9" s="123">
        <v>2445</v>
      </c>
      <c r="C9" s="123">
        <v>2445</v>
      </c>
      <c r="D9" s="108">
        <f t="shared" si="0"/>
        <v>0</v>
      </c>
    </row>
    <row r="10" spans="1:4" s="116" customFormat="1" ht="15" customHeight="1">
      <c r="A10" s="122" t="s">
        <v>102</v>
      </c>
      <c r="B10" s="123">
        <v>18245</v>
      </c>
      <c r="C10" s="123">
        <v>21718</v>
      </c>
      <c r="D10" s="108">
        <f t="shared" si="0"/>
        <v>0.1903535215127432</v>
      </c>
    </row>
    <row r="11" spans="1:4" s="116" customFormat="1" ht="15" customHeight="1">
      <c r="A11" s="122" t="s">
        <v>103</v>
      </c>
      <c r="B11" s="123">
        <v>16126</v>
      </c>
      <c r="C11" s="123">
        <v>23772</v>
      </c>
      <c r="D11" s="108">
        <f t="shared" si="0"/>
        <v>0.4741411385340444</v>
      </c>
    </row>
    <row r="12" spans="1:4" s="116" customFormat="1" ht="15" customHeight="1">
      <c r="A12" s="122" t="s">
        <v>104</v>
      </c>
      <c r="B12" s="124">
        <v>663</v>
      </c>
      <c r="C12" s="124">
        <v>132</v>
      </c>
      <c r="D12" s="108">
        <f t="shared" si="0"/>
        <v>-0.8009049773755657</v>
      </c>
    </row>
    <row r="13" spans="1:4" s="116" customFormat="1" ht="15" customHeight="1">
      <c r="A13" s="122" t="s">
        <v>105</v>
      </c>
      <c r="B13" s="124">
        <v>61</v>
      </c>
      <c r="C13" s="124">
        <v>61</v>
      </c>
      <c r="D13" s="108">
        <f t="shared" si="0"/>
        <v>0</v>
      </c>
    </row>
    <row r="14" spans="1:4" s="116" customFormat="1" ht="15" customHeight="1">
      <c r="A14" s="122" t="s">
        <v>106</v>
      </c>
      <c r="B14" s="123">
        <v>2779</v>
      </c>
      <c r="C14" s="123">
        <v>92</v>
      </c>
      <c r="D14" s="108">
        <f aca="true" t="shared" si="1" ref="D14:D23">(C14-B14)/B14</f>
        <v>-0.9668945663907881</v>
      </c>
    </row>
    <row r="15" spans="1:4" s="116" customFormat="1" ht="15" customHeight="1">
      <c r="A15" s="122" t="s">
        <v>107</v>
      </c>
      <c r="B15" s="123">
        <v>1873</v>
      </c>
      <c r="C15" s="123">
        <v>0</v>
      </c>
      <c r="D15" s="108">
        <f t="shared" si="1"/>
        <v>-1</v>
      </c>
    </row>
    <row r="16" spans="1:4" s="116" customFormat="1" ht="15" customHeight="1">
      <c r="A16" s="122" t="s">
        <v>108</v>
      </c>
      <c r="B16" s="123">
        <v>649</v>
      </c>
      <c r="C16" s="123">
        <v>0</v>
      </c>
      <c r="D16" s="108">
        <f t="shared" si="1"/>
        <v>-1</v>
      </c>
    </row>
    <row r="17" spans="1:4" s="116" customFormat="1" ht="15" customHeight="1">
      <c r="A17" s="122" t="s">
        <v>109</v>
      </c>
      <c r="B17" s="123">
        <v>386</v>
      </c>
      <c r="C17" s="123">
        <v>0</v>
      </c>
      <c r="D17" s="108">
        <f t="shared" si="1"/>
        <v>-1</v>
      </c>
    </row>
    <row r="18" spans="1:4" s="116" customFormat="1" ht="15" customHeight="1">
      <c r="A18" s="122" t="s">
        <v>110</v>
      </c>
      <c r="B18" s="123">
        <v>299</v>
      </c>
      <c r="C18" s="123">
        <v>188</v>
      </c>
      <c r="D18" s="108">
        <f t="shared" si="1"/>
        <v>-0.3712374581939799</v>
      </c>
    </row>
    <row r="19" spans="1:4" s="116" customFormat="1" ht="15" customHeight="1">
      <c r="A19" s="122" t="s">
        <v>111</v>
      </c>
      <c r="B19" s="123">
        <v>7817</v>
      </c>
      <c r="C19" s="123">
        <v>6116</v>
      </c>
      <c r="D19" s="108">
        <f t="shared" si="1"/>
        <v>-0.21760266086734043</v>
      </c>
    </row>
    <row r="20" spans="1:4" s="116" customFormat="1" ht="15" customHeight="1">
      <c r="A20" s="122" t="s">
        <v>112</v>
      </c>
      <c r="B20" s="123">
        <v>31820</v>
      </c>
      <c r="C20" s="123">
        <v>31820</v>
      </c>
      <c r="D20" s="108">
        <f t="shared" si="1"/>
        <v>0</v>
      </c>
    </row>
    <row r="21" spans="1:4" s="116" customFormat="1" ht="15" customHeight="1">
      <c r="A21" s="122" t="s">
        <v>113</v>
      </c>
      <c r="B21" s="124">
        <v>3351</v>
      </c>
      <c r="C21" s="124">
        <v>2604</v>
      </c>
      <c r="D21" s="108">
        <f t="shared" si="1"/>
        <v>-0.22291853178155774</v>
      </c>
    </row>
    <row r="22" spans="1:4" s="116" customFormat="1" ht="15" customHeight="1">
      <c r="A22" s="122" t="s">
        <v>114</v>
      </c>
      <c r="B22" s="123">
        <v>13238</v>
      </c>
      <c r="C22" s="123">
        <v>12012</v>
      </c>
      <c r="D22" s="108">
        <f t="shared" si="1"/>
        <v>-0.09261217706602205</v>
      </c>
    </row>
    <row r="23" spans="1:4" s="116" customFormat="1" ht="15" customHeight="1">
      <c r="A23" s="122" t="s">
        <v>115</v>
      </c>
      <c r="B23" s="123">
        <v>10723</v>
      </c>
      <c r="C23" s="123">
        <v>10612</v>
      </c>
      <c r="D23" s="108">
        <f t="shared" si="1"/>
        <v>-0.010351580714352326</v>
      </c>
    </row>
    <row r="24" spans="1:4" s="116" customFormat="1" ht="15" customHeight="1">
      <c r="A24" s="122" t="s">
        <v>116</v>
      </c>
      <c r="B24" s="123"/>
      <c r="C24" s="123">
        <v>349</v>
      </c>
      <c r="D24" s="108"/>
    </row>
    <row r="25" spans="1:4" s="116" customFormat="1" ht="15" customHeight="1">
      <c r="A25" s="122" t="s">
        <v>117</v>
      </c>
      <c r="B25" s="123"/>
      <c r="C25" s="123">
        <v>71</v>
      </c>
      <c r="D25" s="108"/>
    </row>
    <row r="26" spans="1:4" s="116" customFormat="1" ht="15" customHeight="1">
      <c r="A26" s="122" t="s">
        <v>118</v>
      </c>
      <c r="B26" s="123">
        <v>921</v>
      </c>
      <c r="C26" s="123">
        <v>1020</v>
      </c>
      <c r="D26" s="108"/>
    </row>
    <row r="27" spans="1:4" s="116" customFormat="1" ht="15" customHeight="1">
      <c r="A27" s="125" t="s">
        <v>119</v>
      </c>
      <c r="B27" s="124">
        <v>585</v>
      </c>
      <c r="C27" s="124">
        <v>5609</v>
      </c>
      <c r="D27" s="108"/>
    </row>
    <row r="28" spans="1:4" s="116" customFormat="1" ht="15" customHeight="1">
      <c r="A28" s="125" t="s">
        <v>120</v>
      </c>
      <c r="B28" s="124">
        <v>3124</v>
      </c>
      <c r="C28" s="124">
        <v>8405</v>
      </c>
      <c r="D28" s="108"/>
    </row>
    <row r="29" spans="1:4" s="116" customFormat="1" ht="15" customHeight="1">
      <c r="A29" s="125" t="s">
        <v>121</v>
      </c>
      <c r="B29" s="124">
        <v>2396</v>
      </c>
      <c r="C29" s="124">
        <v>3219</v>
      </c>
      <c r="D29" s="108"/>
    </row>
    <row r="30" spans="1:4" s="116" customFormat="1" ht="15" customHeight="1">
      <c r="A30" s="125" t="s">
        <v>122</v>
      </c>
      <c r="B30" s="124">
        <v>0</v>
      </c>
      <c r="C30" s="124">
        <v>6054</v>
      </c>
      <c r="D30" s="108"/>
    </row>
    <row r="31" spans="1:4" s="116" customFormat="1" ht="15" customHeight="1">
      <c r="A31" s="125" t="s">
        <v>123</v>
      </c>
      <c r="B31" s="124">
        <v>361</v>
      </c>
      <c r="C31" s="124">
        <v>524</v>
      </c>
      <c r="D31" s="108"/>
    </row>
    <row r="32" spans="1:4" s="116" customFormat="1" ht="15" customHeight="1">
      <c r="A32" s="125" t="s">
        <v>124</v>
      </c>
      <c r="B32" s="124"/>
      <c r="C32" s="124">
        <v>576</v>
      </c>
      <c r="D32" s="108"/>
    </row>
    <row r="33" spans="1:4" s="116" customFormat="1" ht="15" customHeight="1">
      <c r="A33" s="125" t="s">
        <v>125</v>
      </c>
      <c r="B33" s="124"/>
      <c r="C33" s="124">
        <v>1916</v>
      </c>
      <c r="D33" s="108"/>
    </row>
    <row r="34" spans="1:4" s="116" customFormat="1" ht="15" customHeight="1">
      <c r="A34" s="125" t="s">
        <v>126</v>
      </c>
      <c r="B34" s="124"/>
      <c r="C34" s="124">
        <v>8451</v>
      </c>
      <c r="D34" s="108"/>
    </row>
    <row r="35" spans="1:4" s="116" customFormat="1" ht="15" customHeight="1">
      <c r="A35" s="125" t="s">
        <v>127</v>
      </c>
      <c r="B35" s="124"/>
      <c r="C35" s="124">
        <v>50</v>
      </c>
      <c r="D35" s="108"/>
    </row>
    <row r="36" spans="1:4" s="116" customFormat="1" ht="15" customHeight="1">
      <c r="A36" s="122" t="s">
        <v>128</v>
      </c>
      <c r="B36" s="123"/>
      <c r="C36" s="123">
        <v>301</v>
      </c>
      <c r="D36" s="108"/>
    </row>
    <row r="37" spans="1:4" s="116" customFormat="1" ht="15" customHeight="1">
      <c r="A37" s="120" t="s">
        <v>129</v>
      </c>
      <c r="B37" s="121">
        <v>41747</v>
      </c>
      <c r="C37" s="121">
        <v>8388</v>
      </c>
      <c r="D37" s="105">
        <f>(C37-B37)/B37</f>
        <v>-0.7990753826622272</v>
      </c>
    </row>
    <row r="38" spans="1:4" s="116" customFormat="1" ht="15" customHeight="1">
      <c r="A38" s="120" t="s">
        <v>130</v>
      </c>
      <c r="B38" s="121">
        <f>B39+B40</f>
        <v>14637</v>
      </c>
      <c r="C38" s="121">
        <f>C39+C40</f>
        <v>5200</v>
      </c>
      <c r="D38" s="105">
        <f>(C38-B38)/B38</f>
        <v>-0.644735943157751</v>
      </c>
    </row>
    <row r="39" spans="1:4" s="116" customFormat="1" ht="15" customHeight="1">
      <c r="A39" s="120" t="s">
        <v>131</v>
      </c>
      <c r="B39" s="126">
        <v>2000</v>
      </c>
      <c r="C39" s="126">
        <v>1700</v>
      </c>
      <c r="D39" s="105">
        <f>(C39-B39)/B39</f>
        <v>-0.15</v>
      </c>
    </row>
    <row r="40" spans="1:4" s="116" customFormat="1" ht="15" customHeight="1">
      <c r="A40" s="120" t="s">
        <v>132</v>
      </c>
      <c r="B40" s="126">
        <v>12637</v>
      </c>
      <c r="C40" s="126">
        <v>3500</v>
      </c>
      <c r="D40" s="105">
        <f>(C40-B40)/B40</f>
        <v>-0.7230355305847906</v>
      </c>
    </row>
  </sheetData>
  <sheetProtection/>
  <protectedRanges>
    <protectedRange sqref="C6 C8 B5 B6 B8 C5" name="区域4_3_1"/>
  </protectedRanges>
  <mergeCells count="1">
    <mergeCell ref="A1:D1"/>
  </mergeCells>
  <printOptions horizontalCentered="1"/>
  <pageMargins left="0.98" right="0.98" top="1.46" bottom="1.18" header="0.39" footer="0.39"/>
  <pageSetup firstPageNumber="2" useFirstPageNumber="1" horizontalDpi="600" verticalDpi="6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zoomScalePageLayoutView="0" workbookViewId="0" topLeftCell="A7">
      <selection activeCell="A27" sqref="A27"/>
    </sheetView>
  </sheetViews>
  <sheetFormatPr defaultColWidth="9.125" defaultRowHeight="14.25"/>
  <cols>
    <col min="1" max="1" width="26.75390625" style="96" customWidth="1"/>
    <col min="2" max="2" width="16.50390625" style="96" customWidth="1"/>
    <col min="3" max="3" width="15.00390625" style="96" customWidth="1"/>
    <col min="4" max="4" width="17.00390625" style="97" customWidth="1"/>
    <col min="5" max="234" width="9.125" style="5" customWidth="1"/>
    <col min="235" max="16384" width="9.125" style="5" customWidth="1"/>
  </cols>
  <sheetData>
    <row r="1" spans="1:4" ht="27" customHeight="1">
      <c r="A1" s="163" t="s">
        <v>133</v>
      </c>
      <c r="B1" s="163"/>
      <c r="C1" s="163"/>
      <c r="D1" s="164"/>
    </row>
    <row r="2" spans="1:4" ht="21" customHeight="1">
      <c r="A2" s="98"/>
      <c r="B2" s="99"/>
      <c r="D2" s="100" t="s">
        <v>14</v>
      </c>
    </row>
    <row r="3" spans="1:4" s="94" customFormat="1" ht="30" customHeight="1">
      <c r="A3" s="93" t="s">
        <v>15</v>
      </c>
      <c r="B3" s="101" t="s">
        <v>17</v>
      </c>
      <c r="C3" s="101" t="s">
        <v>134</v>
      </c>
      <c r="D3" s="102" t="s">
        <v>18</v>
      </c>
    </row>
    <row r="4" spans="1:4" s="95" customFormat="1" ht="21.75" customHeight="1">
      <c r="A4" s="103" t="s">
        <v>135</v>
      </c>
      <c r="B4" s="104">
        <f>SUM(B5:B18)</f>
        <v>4391</v>
      </c>
      <c r="C4" s="104">
        <f>SUM(C5:C18)</f>
        <v>8400</v>
      </c>
      <c r="D4" s="105">
        <f>(C4-B4)/B4</f>
        <v>0.9130038715554544</v>
      </c>
    </row>
    <row r="5" spans="1:4" s="95" customFormat="1" ht="21.75" customHeight="1">
      <c r="A5" s="88" t="s">
        <v>20</v>
      </c>
      <c r="B5" s="106">
        <v>2809</v>
      </c>
      <c r="C5" s="107">
        <v>4627</v>
      </c>
      <c r="D5" s="108">
        <f>(C5-B5)/B5</f>
        <v>0.6472054111783553</v>
      </c>
    </row>
    <row r="6" spans="1:4" s="95" customFormat="1" ht="21.75" customHeight="1">
      <c r="A6" s="88" t="s">
        <v>21</v>
      </c>
      <c r="B6" s="106"/>
      <c r="C6" s="109"/>
      <c r="D6" s="108"/>
    </row>
    <row r="7" spans="1:4" s="95" customFormat="1" ht="21.75" customHeight="1">
      <c r="A7" s="88" t="s">
        <v>22</v>
      </c>
      <c r="B7" s="106">
        <v>277</v>
      </c>
      <c r="C7" s="109">
        <v>350</v>
      </c>
      <c r="D7" s="108">
        <f>(C7-B7)/B7</f>
        <v>0.26353790613718414</v>
      </c>
    </row>
    <row r="8" spans="1:4" s="95" customFormat="1" ht="21.75" customHeight="1">
      <c r="A8" s="88" t="s">
        <v>23</v>
      </c>
      <c r="B8" s="106"/>
      <c r="C8" s="109"/>
      <c r="D8" s="108"/>
    </row>
    <row r="9" spans="1:4" s="95" customFormat="1" ht="21.75" customHeight="1">
      <c r="A9" s="88" t="s">
        <v>24</v>
      </c>
      <c r="B9" s="106">
        <v>258</v>
      </c>
      <c r="C9" s="109">
        <v>370</v>
      </c>
      <c r="D9" s="108">
        <f>(C9-B9)/B9</f>
        <v>0.43410852713178294</v>
      </c>
    </row>
    <row r="10" spans="1:4" s="95" customFormat="1" ht="21.75" customHeight="1">
      <c r="A10" s="88" t="s">
        <v>25</v>
      </c>
      <c r="B10" s="106">
        <v>299</v>
      </c>
      <c r="C10" s="109">
        <v>420</v>
      </c>
      <c r="D10" s="108">
        <f>(C10-B10)/B10</f>
        <v>0.40468227424749165</v>
      </c>
    </row>
    <row r="11" spans="1:4" s="95" customFormat="1" ht="21.75" customHeight="1">
      <c r="A11" s="88" t="s">
        <v>26</v>
      </c>
      <c r="B11" s="106">
        <v>184</v>
      </c>
      <c r="C11" s="109">
        <v>180</v>
      </c>
      <c r="D11" s="108">
        <f>(C11-B11)/B11</f>
        <v>-0.021739130434782608</v>
      </c>
    </row>
    <row r="12" spans="1:4" s="95" customFormat="1" ht="21.75" customHeight="1">
      <c r="A12" s="88" t="s">
        <v>27</v>
      </c>
      <c r="B12" s="106">
        <v>61</v>
      </c>
      <c r="C12" s="109">
        <v>55</v>
      </c>
      <c r="D12" s="108">
        <f>(C12-B12)/B12</f>
        <v>-0.09836065573770492</v>
      </c>
    </row>
    <row r="13" spans="1:4" s="95" customFormat="1" ht="21.75" customHeight="1">
      <c r="A13" s="88" t="s">
        <v>28</v>
      </c>
      <c r="B13" s="106">
        <v>21</v>
      </c>
      <c r="C13" s="109">
        <v>28</v>
      </c>
      <c r="D13" s="108">
        <f>(C13-B13)/B13</f>
        <v>0.3333333333333333</v>
      </c>
    </row>
    <row r="14" spans="1:4" s="95" customFormat="1" ht="21.75" customHeight="1">
      <c r="A14" s="88" t="s">
        <v>29</v>
      </c>
      <c r="B14" s="106">
        <v>58</v>
      </c>
      <c r="C14" s="109">
        <v>55</v>
      </c>
      <c r="D14" s="108"/>
    </row>
    <row r="15" spans="1:4" s="95" customFormat="1" ht="21.75" customHeight="1">
      <c r="A15" s="88" t="s">
        <v>30</v>
      </c>
      <c r="B15" s="106">
        <v>170</v>
      </c>
      <c r="C15" s="109">
        <v>165</v>
      </c>
      <c r="D15" s="108">
        <f>(C15-B15)/B15</f>
        <v>-0.029411764705882353</v>
      </c>
    </row>
    <row r="16" spans="1:4" s="95" customFormat="1" ht="21.75" customHeight="1">
      <c r="A16" s="88" t="s">
        <v>31</v>
      </c>
      <c r="B16" s="106">
        <v>104</v>
      </c>
      <c r="C16" s="107">
        <v>2000</v>
      </c>
      <c r="D16" s="108">
        <f>(C16-B16)/B16</f>
        <v>18.23076923076923</v>
      </c>
    </row>
    <row r="17" spans="1:4" s="95" customFormat="1" ht="21.75" customHeight="1">
      <c r="A17" s="88" t="s">
        <v>32</v>
      </c>
      <c r="B17" s="106">
        <v>124</v>
      </c>
      <c r="C17" s="109">
        <v>130</v>
      </c>
      <c r="D17" s="108">
        <f>(C17-B17)/B17</f>
        <v>0.04838709677419355</v>
      </c>
    </row>
    <row r="18" spans="1:4" s="95" customFormat="1" ht="21.75" customHeight="1">
      <c r="A18" s="88" t="s">
        <v>33</v>
      </c>
      <c r="B18" s="106">
        <v>26</v>
      </c>
      <c r="C18" s="109">
        <v>20</v>
      </c>
      <c r="D18" s="108"/>
    </row>
    <row r="19" spans="1:4" s="95" customFormat="1" ht="21.75" customHeight="1">
      <c r="A19" s="103" t="s">
        <v>136</v>
      </c>
      <c r="B19" s="104">
        <f>SUM(B20:B26)</f>
        <v>5610</v>
      </c>
      <c r="C19" s="104">
        <f>SUM(C20:C25)</f>
        <v>2400</v>
      </c>
      <c r="D19" s="105">
        <f>(C19-B19)/B19</f>
        <v>-0.5721925133689839</v>
      </c>
    </row>
    <row r="20" spans="1:4" s="95" customFormat="1" ht="21.75" customHeight="1">
      <c r="A20" s="88" t="s">
        <v>35</v>
      </c>
      <c r="B20" s="106">
        <v>317</v>
      </c>
      <c r="C20" s="109">
        <v>350</v>
      </c>
      <c r="D20" s="108">
        <f>(C20-B20)/B20</f>
        <v>0.10410094637223975</v>
      </c>
    </row>
    <row r="21" spans="1:4" s="95" customFormat="1" ht="21.75" customHeight="1">
      <c r="A21" s="88" t="s">
        <v>36</v>
      </c>
      <c r="B21" s="106">
        <v>417</v>
      </c>
      <c r="C21" s="107">
        <v>150</v>
      </c>
      <c r="D21" s="108">
        <f>(C21-B21)/B21</f>
        <v>-0.6402877697841727</v>
      </c>
    </row>
    <row r="22" spans="1:4" s="95" customFormat="1" ht="21.75" customHeight="1">
      <c r="A22" s="88" t="s">
        <v>37</v>
      </c>
      <c r="B22" s="106">
        <v>1316</v>
      </c>
      <c r="C22" s="107">
        <v>1013</v>
      </c>
      <c r="D22" s="108">
        <f>(C22-B22)/B22</f>
        <v>-0.23024316109422494</v>
      </c>
    </row>
    <row r="23" spans="1:4" s="95" customFormat="1" ht="21.75" customHeight="1">
      <c r="A23" s="88" t="s">
        <v>38</v>
      </c>
      <c r="B23" s="106"/>
      <c r="C23" s="109"/>
      <c r="D23" s="108"/>
    </row>
    <row r="24" spans="1:4" s="95" customFormat="1" ht="25.5" customHeight="1">
      <c r="A24" s="27" t="s">
        <v>137</v>
      </c>
      <c r="B24" s="106">
        <v>3560</v>
      </c>
      <c r="C24" s="109">
        <v>887</v>
      </c>
      <c r="D24" s="108">
        <f>(C24-B24)/B24</f>
        <v>-0.7508426966292134</v>
      </c>
    </row>
    <row r="25" spans="1:4" s="95" customFormat="1" ht="21.75" customHeight="1">
      <c r="A25" s="88" t="s">
        <v>40</v>
      </c>
      <c r="B25" s="110"/>
      <c r="C25" s="109"/>
      <c r="D25" s="108"/>
    </row>
    <row r="26" spans="1:4" s="95" customFormat="1" ht="21.75" customHeight="1">
      <c r="A26" s="88" t="s">
        <v>42</v>
      </c>
      <c r="B26" s="110"/>
      <c r="C26" s="109"/>
      <c r="D26" s="108"/>
    </row>
    <row r="27" spans="1:4" s="95" customFormat="1" ht="21.75" customHeight="1">
      <c r="A27" s="111" t="s">
        <v>43</v>
      </c>
      <c r="B27" s="104">
        <f>B4+B19</f>
        <v>10001</v>
      </c>
      <c r="C27" s="104">
        <f>C4+C19</f>
        <v>10800</v>
      </c>
      <c r="D27" s="112">
        <f>(C27-B27)/B27</f>
        <v>0.07989201079892011</v>
      </c>
    </row>
    <row r="28" ht="14.25">
      <c r="B28" s="113"/>
    </row>
  </sheetData>
  <sheetProtection/>
  <mergeCells count="1">
    <mergeCell ref="A1:D1"/>
  </mergeCells>
  <printOptions horizontalCentered="1"/>
  <pageMargins left="0.98" right="0.98" top="1.46" bottom="1.38" header="0.59" footer="0.4"/>
  <pageSetup firstPageNumber="9" useFirstPageNumber="1" horizontalDpi="600" verticalDpi="6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zoomScalePageLayoutView="0" workbookViewId="0" topLeftCell="A10">
      <selection activeCell="D12" sqref="D12"/>
    </sheetView>
  </sheetViews>
  <sheetFormatPr defaultColWidth="9.125" defaultRowHeight="14.25"/>
  <cols>
    <col min="1" max="1" width="33.125" style="76" customWidth="1"/>
    <col min="2" max="2" width="13.125" style="77" customWidth="1"/>
    <col min="3" max="3" width="13.00390625" style="77" customWidth="1"/>
    <col min="4" max="4" width="16.25390625" style="77" customWidth="1"/>
    <col min="5" max="237" width="9.125" style="78" customWidth="1"/>
    <col min="238" max="16384" width="9.125" style="78" customWidth="1"/>
  </cols>
  <sheetData>
    <row r="1" spans="1:4" ht="27" customHeight="1">
      <c r="A1" s="160" t="s">
        <v>138</v>
      </c>
      <c r="B1" s="160"/>
      <c r="C1" s="160"/>
      <c r="D1" s="160"/>
    </row>
    <row r="2" spans="1:4" ht="21" customHeight="1">
      <c r="A2" s="79"/>
      <c r="B2" s="80"/>
      <c r="C2" s="80"/>
      <c r="D2" s="81" t="s">
        <v>14</v>
      </c>
    </row>
    <row r="3" spans="1:4" s="75" customFormat="1" ht="27" customHeight="1">
      <c r="A3" s="82" t="s">
        <v>15</v>
      </c>
      <c r="B3" s="83" t="s">
        <v>17</v>
      </c>
      <c r="C3" s="83" t="s">
        <v>134</v>
      </c>
      <c r="D3" s="84" t="s">
        <v>18</v>
      </c>
    </row>
    <row r="4" spans="1:4" s="75" customFormat="1" ht="21" customHeight="1">
      <c r="A4" s="85" t="s">
        <v>45</v>
      </c>
      <c r="B4" s="86">
        <v>23645</v>
      </c>
      <c r="C4" s="86">
        <v>23842</v>
      </c>
      <c r="D4" s="87">
        <f>(C4-B4)/B4</f>
        <v>0.008331571156692747</v>
      </c>
    </row>
    <row r="5" spans="1:4" s="75" customFormat="1" ht="21" customHeight="1">
      <c r="A5" s="85" t="s">
        <v>46</v>
      </c>
      <c r="B5" s="86"/>
      <c r="C5" s="86"/>
      <c r="D5" s="87"/>
    </row>
    <row r="6" spans="1:4" s="75" customFormat="1" ht="21" customHeight="1">
      <c r="A6" s="85" t="s">
        <v>47</v>
      </c>
      <c r="B6" s="86">
        <v>71</v>
      </c>
      <c r="C6" s="86"/>
      <c r="D6" s="87"/>
    </row>
    <row r="7" spans="1:4" s="75" customFormat="1" ht="21" customHeight="1">
      <c r="A7" s="85" t="s">
        <v>48</v>
      </c>
      <c r="B7" s="86">
        <v>24175</v>
      </c>
      <c r="C7" s="86">
        <v>21103</v>
      </c>
      <c r="D7" s="87">
        <f aca="true" t="shared" si="0" ref="D7:D16">(C7-B7)/B7</f>
        <v>-0.12707342295760082</v>
      </c>
    </row>
    <row r="8" spans="1:4" s="75" customFormat="1" ht="21" customHeight="1">
      <c r="A8" s="85" t="s">
        <v>49</v>
      </c>
      <c r="B8" s="86">
        <v>24580</v>
      </c>
      <c r="C8" s="86">
        <v>24685</v>
      </c>
      <c r="D8" s="87">
        <f t="shared" si="0"/>
        <v>0.004271765663140765</v>
      </c>
    </row>
    <row r="9" spans="1:4" s="75" customFormat="1" ht="21" customHeight="1">
      <c r="A9" s="85" t="s">
        <v>50</v>
      </c>
      <c r="B9" s="86">
        <v>55</v>
      </c>
      <c r="C9" s="86">
        <v>105</v>
      </c>
      <c r="D9" s="87">
        <f t="shared" si="0"/>
        <v>0.9090909090909091</v>
      </c>
    </row>
    <row r="10" spans="1:4" s="75" customFormat="1" ht="21" customHeight="1">
      <c r="A10" s="85" t="s">
        <v>51</v>
      </c>
      <c r="B10" s="86">
        <v>3480</v>
      </c>
      <c r="C10" s="86">
        <v>2914</v>
      </c>
      <c r="D10" s="87">
        <f t="shared" si="0"/>
        <v>-0.16264367816091954</v>
      </c>
    </row>
    <row r="11" spans="1:4" s="75" customFormat="1" ht="21" customHeight="1">
      <c r="A11" s="88" t="s">
        <v>52</v>
      </c>
      <c r="B11" s="86">
        <v>24147</v>
      </c>
      <c r="C11" s="86">
        <v>19707</v>
      </c>
      <c r="D11" s="87">
        <f t="shared" si="0"/>
        <v>-0.18387377313952044</v>
      </c>
    </row>
    <row r="12" spans="1:4" s="75" customFormat="1" ht="21" customHeight="1">
      <c r="A12" s="85" t="s">
        <v>53</v>
      </c>
      <c r="B12" s="86">
        <v>14555</v>
      </c>
      <c r="C12" s="86">
        <v>14846</v>
      </c>
      <c r="D12" s="87">
        <f t="shared" si="0"/>
        <v>0.019993129508759876</v>
      </c>
    </row>
    <row r="13" spans="1:4" s="75" customFormat="1" ht="21" customHeight="1">
      <c r="A13" s="85" t="s">
        <v>54</v>
      </c>
      <c r="B13" s="86">
        <v>1981</v>
      </c>
      <c r="C13" s="86">
        <v>1924</v>
      </c>
      <c r="D13" s="87">
        <f t="shared" si="0"/>
        <v>-0.028773346794548207</v>
      </c>
    </row>
    <row r="14" spans="1:4" s="75" customFormat="1" ht="21" customHeight="1">
      <c r="A14" s="85" t="s">
        <v>55</v>
      </c>
      <c r="B14" s="86">
        <v>4118</v>
      </c>
      <c r="C14" s="86">
        <v>4851</v>
      </c>
      <c r="D14" s="87">
        <f t="shared" si="0"/>
        <v>0.17799902865468675</v>
      </c>
    </row>
    <row r="15" spans="1:4" s="75" customFormat="1" ht="21" customHeight="1">
      <c r="A15" s="85" t="s">
        <v>56</v>
      </c>
      <c r="B15" s="86">
        <v>29458</v>
      </c>
      <c r="C15" s="86">
        <v>24330</v>
      </c>
      <c r="D15" s="87">
        <f t="shared" si="0"/>
        <v>-0.1740783488356304</v>
      </c>
    </row>
    <row r="16" spans="1:4" s="75" customFormat="1" ht="21" customHeight="1">
      <c r="A16" s="85" t="s">
        <v>57</v>
      </c>
      <c r="B16" s="86">
        <v>4639</v>
      </c>
      <c r="C16" s="86">
        <v>2525</v>
      </c>
      <c r="D16" s="87">
        <f t="shared" si="0"/>
        <v>-0.4557016598404829</v>
      </c>
    </row>
    <row r="17" spans="1:4" s="75" customFormat="1" ht="21" customHeight="1">
      <c r="A17" s="85" t="s">
        <v>58</v>
      </c>
      <c r="B17" s="89">
        <v>40</v>
      </c>
      <c r="C17" s="89"/>
      <c r="D17" s="87"/>
    </row>
    <row r="18" spans="1:4" s="75" customFormat="1" ht="21" customHeight="1">
      <c r="A18" s="85" t="s">
        <v>59</v>
      </c>
      <c r="B18" s="86">
        <v>565</v>
      </c>
      <c r="C18" s="86">
        <v>673</v>
      </c>
      <c r="D18" s="87">
        <f>(C18-B18)/B18</f>
        <v>0.1911504424778761</v>
      </c>
    </row>
    <row r="19" spans="1:4" s="75" customFormat="1" ht="21" customHeight="1">
      <c r="A19" s="85" t="s">
        <v>60</v>
      </c>
      <c r="B19" s="86">
        <v>16</v>
      </c>
      <c r="C19" s="86"/>
      <c r="D19" s="87"/>
    </row>
    <row r="20" spans="1:4" s="75" customFormat="1" ht="21" customHeight="1">
      <c r="A20" s="85" t="s">
        <v>61</v>
      </c>
      <c r="B20" s="86">
        <v>411</v>
      </c>
      <c r="C20" s="86">
        <v>746</v>
      </c>
      <c r="D20" s="87">
        <f>(C20-B20)/B20</f>
        <v>0.8150851581508516</v>
      </c>
    </row>
    <row r="21" spans="1:4" s="75" customFormat="1" ht="21" customHeight="1">
      <c r="A21" s="85" t="s">
        <v>62</v>
      </c>
      <c r="B21" s="86">
        <v>4067</v>
      </c>
      <c r="C21" s="86">
        <v>2350</v>
      </c>
      <c r="D21" s="87">
        <f>(C21-B21)/B21</f>
        <v>-0.42217850995820017</v>
      </c>
    </row>
    <row r="22" spans="1:4" s="75" customFormat="1" ht="21" customHeight="1">
      <c r="A22" s="85" t="s">
        <v>63</v>
      </c>
      <c r="B22" s="90">
        <v>699</v>
      </c>
      <c r="C22" s="90">
        <v>1436</v>
      </c>
      <c r="D22" s="87">
        <f>(C22-B22)/B22</f>
        <v>1.0543633762517883</v>
      </c>
    </row>
    <row r="23" spans="1:4" s="75" customFormat="1" ht="21" customHeight="1">
      <c r="A23" s="85" t="s">
        <v>64</v>
      </c>
      <c r="B23" s="86">
        <v>69</v>
      </c>
      <c r="C23" s="86"/>
      <c r="D23" s="87"/>
    </row>
    <row r="24" spans="1:4" s="75" customFormat="1" ht="21" customHeight="1">
      <c r="A24" s="85" t="s">
        <v>65</v>
      </c>
      <c r="B24" s="86"/>
      <c r="C24" s="86">
        <v>1500</v>
      </c>
      <c r="D24" s="87"/>
    </row>
    <row r="25" spans="1:4" s="75" customFormat="1" ht="21" customHeight="1">
      <c r="A25" s="91" t="s">
        <v>139</v>
      </c>
      <c r="B25" s="86"/>
      <c r="C25" s="86">
        <v>6493</v>
      </c>
      <c r="D25" s="87"/>
    </row>
    <row r="26" spans="1:4" s="75" customFormat="1" ht="21" customHeight="1">
      <c r="A26" s="85" t="s">
        <v>140</v>
      </c>
      <c r="B26" s="92">
        <v>2771</v>
      </c>
      <c r="C26" s="92">
        <v>2882</v>
      </c>
      <c r="D26" s="87">
        <f>(C26-B26)/B26</f>
        <v>0.04005774088776615</v>
      </c>
    </row>
    <row r="27" spans="1:4" s="75" customFormat="1" ht="21" customHeight="1">
      <c r="A27" s="85" t="s">
        <v>67</v>
      </c>
      <c r="B27" s="86">
        <v>1507</v>
      </c>
      <c r="C27" s="86">
        <v>841</v>
      </c>
      <c r="D27" s="87">
        <f>(C27-B27)/B27</f>
        <v>-0.44193762441937623</v>
      </c>
    </row>
    <row r="28" spans="1:4" s="75" customFormat="1" ht="21" customHeight="1">
      <c r="A28" s="85" t="s">
        <v>68</v>
      </c>
      <c r="B28" s="86">
        <v>6</v>
      </c>
      <c r="C28" s="86">
        <v>5</v>
      </c>
      <c r="D28" s="87">
        <f>(C28-B28)/B28</f>
        <v>-0.16666666666666666</v>
      </c>
    </row>
    <row r="29" spans="1:4" s="75" customFormat="1" ht="21" customHeight="1">
      <c r="A29" s="93" t="s">
        <v>69</v>
      </c>
      <c r="B29" s="93">
        <f>SUM(B4:B28)</f>
        <v>165055</v>
      </c>
      <c r="C29" s="93">
        <f>SUM(C4:C28)</f>
        <v>157758</v>
      </c>
      <c r="D29" s="87">
        <f>(C29-B29)/B29</f>
        <v>-0.044209505922268334</v>
      </c>
    </row>
  </sheetData>
  <sheetProtection/>
  <mergeCells count="1">
    <mergeCell ref="A1:D1"/>
  </mergeCells>
  <printOptions/>
  <pageMargins left="0.98" right="0.98" top="1.46" bottom="1.38" header="0.39" footer="0.59"/>
  <pageSetup firstPageNumber="10" useFirstPageNumber="1" horizontalDpi="600" verticalDpi="6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zoomScalePageLayoutView="0" workbookViewId="0" topLeftCell="A1">
      <selection activeCell="F11" sqref="F11"/>
    </sheetView>
  </sheetViews>
  <sheetFormatPr defaultColWidth="8.75390625" defaultRowHeight="14.25"/>
  <cols>
    <col min="1" max="1" width="9.25390625" style="68" customWidth="1"/>
    <col min="2" max="2" width="7.375" style="68" customWidth="1"/>
    <col min="3" max="3" width="9.25390625" style="68" customWidth="1"/>
    <col min="4" max="4" width="9.375" style="68" customWidth="1"/>
    <col min="5" max="5" width="7.25390625" style="68" customWidth="1"/>
    <col min="6" max="7" width="9.375" style="68" customWidth="1"/>
    <col min="8" max="8" width="6.50390625" style="68" customWidth="1"/>
    <col min="9" max="9" width="9.375" style="68" customWidth="1"/>
    <col min="10" max="10" width="9.25390625" style="68" customWidth="1"/>
    <col min="11" max="11" width="8.625" style="68" customWidth="1"/>
    <col min="12" max="12" width="9.625" style="68" customWidth="1"/>
    <col min="13" max="13" width="9.50390625" style="68" customWidth="1"/>
    <col min="14" max="14" width="8.75390625" style="68" bestFit="1" customWidth="1"/>
    <col min="15" max="16384" width="8.75390625" style="68" customWidth="1"/>
  </cols>
  <sheetData>
    <row r="1" spans="1:13" ht="34.5" customHeight="1">
      <c r="A1" s="165" t="s">
        <v>141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69" customFormat="1" ht="34.5" customHeight="1">
      <c r="A2" s="166" t="s">
        <v>142</v>
      </c>
      <c r="B2" s="166"/>
      <c r="C2" s="166"/>
      <c r="D2" s="70"/>
      <c r="E2" s="70"/>
      <c r="F2" s="70"/>
      <c r="G2" s="70"/>
      <c r="H2" s="70"/>
      <c r="I2" s="74"/>
      <c r="J2" s="74"/>
      <c r="K2" s="167" t="s">
        <v>143</v>
      </c>
      <c r="L2" s="167"/>
      <c r="M2" s="167"/>
    </row>
    <row r="3" spans="1:13" ht="57" customHeight="1">
      <c r="A3" s="168" t="s">
        <v>144</v>
      </c>
      <c r="B3" s="168" t="s">
        <v>145</v>
      </c>
      <c r="C3" s="168"/>
      <c r="D3" s="168"/>
      <c r="E3" s="168" t="s">
        <v>146</v>
      </c>
      <c r="F3" s="168"/>
      <c r="G3" s="168"/>
      <c r="H3" s="168" t="s">
        <v>147</v>
      </c>
      <c r="I3" s="168"/>
      <c r="J3" s="168"/>
      <c r="K3" s="168" t="s">
        <v>148</v>
      </c>
      <c r="L3" s="168"/>
      <c r="M3" s="168"/>
    </row>
    <row r="4" spans="1:13" ht="66.75" customHeight="1">
      <c r="A4" s="168"/>
      <c r="B4" s="71" t="s">
        <v>149</v>
      </c>
      <c r="C4" s="71" t="s">
        <v>150</v>
      </c>
      <c r="D4" s="71" t="s">
        <v>151</v>
      </c>
      <c r="E4" s="71" t="s">
        <v>149</v>
      </c>
      <c r="F4" s="71" t="s">
        <v>150</v>
      </c>
      <c r="G4" s="71" t="s">
        <v>152</v>
      </c>
      <c r="H4" s="71" t="s">
        <v>149</v>
      </c>
      <c r="I4" s="71" t="s">
        <v>150</v>
      </c>
      <c r="J4" s="71" t="s">
        <v>151</v>
      </c>
      <c r="K4" s="71" t="s">
        <v>149</v>
      </c>
      <c r="L4" s="71" t="s">
        <v>150</v>
      </c>
      <c r="M4" s="71" t="s">
        <v>151</v>
      </c>
    </row>
    <row r="5" spans="1:13" ht="37.5" customHeight="1">
      <c r="A5" s="72" t="s">
        <v>153</v>
      </c>
      <c r="B5" s="73">
        <v>8.35</v>
      </c>
      <c r="C5" s="73">
        <v>7.85</v>
      </c>
      <c r="D5" s="73">
        <v>0.5</v>
      </c>
      <c r="E5" s="73">
        <v>7.39</v>
      </c>
      <c r="F5" s="73">
        <v>7.39</v>
      </c>
      <c r="G5" s="73">
        <v>0</v>
      </c>
      <c r="H5" s="73">
        <v>8.23</v>
      </c>
      <c r="I5" s="73">
        <v>7.73</v>
      </c>
      <c r="J5" s="73">
        <v>0.5</v>
      </c>
      <c r="K5" s="73">
        <v>0.11</v>
      </c>
      <c r="L5" s="73">
        <v>0.11</v>
      </c>
      <c r="M5" s="73">
        <v>0</v>
      </c>
    </row>
  </sheetData>
  <sheetProtection/>
  <mergeCells count="8">
    <mergeCell ref="A1:M1"/>
    <mergeCell ref="A2:C2"/>
    <mergeCell ref="K2:M2"/>
    <mergeCell ref="B3:D3"/>
    <mergeCell ref="E3:G3"/>
    <mergeCell ref="H3:J3"/>
    <mergeCell ref="K3:M3"/>
    <mergeCell ref="A3:A4"/>
  </mergeCells>
  <printOptions/>
  <pageMargins left="0.98" right="0.98" top="1.46" bottom="1.3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2018-12-27T03:01:13Z</cp:lastPrinted>
  <dcterms:created xsi:type="dcterms:W3CDTF">1996-12-17T01:32:42Z</dcterms:created>
  <dcterms:modified xsi:type="dcterms:W3CDTF">2021-02-09T12:15:26Z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